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ropbox\Teaching\ACCT 2101\Exams\Accounting Entrance Exam\"/>
    </mc:Choice>
  </mc:AlternateContent>
  <bookViews>
    <workbookView xWindow="7005" yWindow="495" windowWidth="17115" windowHeight="16245"/>
  </bookViews>
  <sheets>
    <sheet name="Question 1" sheetId="19" r:id="rId1"/>
    <sheet name="Question 2" sheetId="20" r:id="rId2"/>
    <sheet name="Question 3" sheetId="21" r:id="rId3"/>
    <sheet name="Question 4" sheetId="22" r:id="rId4"/>
    <sheet name="Question 5" sheetId="23" r:id="rId5"/>
    <sheet name="Question 6" sheetId="24" r:id="rId6"/>
    <sheet name="Question 7" sheetId="25" r:id="rId7"/>
    <sheet name="Question 8" sheetId="26" r:id="rId8"/>
    <sheet name="Question 9" sheetId="1" r:id="rId9"/>
    <sheet name="Question 10" sheetId="27" r:id="rId10"/>
    <sheet name="Question 11" sheetId="29" r:id="rId11"/>
    <sheet name="Question 12" sheetId="30" r:id="rId12"/>
    <sheet name="Question 13" sheetId="31" r:id="rId13"/>
    <sheet name="Question 14" sheetId="32" r:id="rId14"/>
    <sheet name="Question 15" sheetId="2" r:id="rId15"/>
    <sheet name="Question 16" sheetId="7" r:id="rId16"/>
    <sheet name="Question 17" sheetId="33" r:id="rId17"/>
    <sheet name="Question 18" sheetId="34" r:id="rId18"/>
    <sheet name="Question 19" sheetId="35" r:id="rId19"/>
    <sheet name="Question 20" sheetId="8" r:id="rId20"/>
    <sheet name="Question 21" sheetId="3" r:id="rId21"/>
    <sheet name="Question 22" sheetId="5" r:id="rId22"/>
    <sheet name="Question 23" sheetId="4" r:id="rId23"/>
    <sheet name="Question 24" sheetId="36" r:id="rId24"/>
    <sheet name="Question 25" sheetId="37" r:id="rId25"/>
    <sheet name="Question 26" sheetId="38" r:id="rId26"/>
    <sheet name="Question 27" sheetId="39" r:id="rId27"/>
    <sheet name="Question 28" sheetId="6" r:id="rId28"/>
    <sheet name="Question 29" sheetId="40" r:id="rId29"/>
    <sheet name="Question 30" sheetId="41" r:id="rId30"/>
    <sheet name="Question 31" sheetId="28" r:id="rId31"/>
    <sheet name="Question 32" sheetId="9" r:id="rId32"/>
    <sheet name="Question 33" sheetId="10" r:id="rId33"/>
    <sheet name="Question 34" sheetId="42" r:id="rId34"/>
    <sheet name="Question 35" sheetId="43" r:id="rId35"/>
    <sheet name="Question 36" sheetId="44" r:id="rId36"/>
    <sheet name="Question 37" sheetId="45" r:id="rId37"/>
    <sheet name="Question 38" sheetId="46" r:id="rId38"/>
    <sheet name="Question 39" sheetId="47" r:id="rId39"/>
    <sheet name="Question 40" sheetId="48" r:id="rId40"/>
    <sheet name="Question 41" sheetId="49" r:id="rId41"/>
    <sheet name="Question 42" sheetId="50" r:id="rId42"/>
    <sheet name="Question 43" sheetId="11" r:id="rId43"/>
    <sheet name="Question 44" sheetId="51" r:id="rId44"/>
    <sheet name="Question 45" sheetId="52" r:id="rId45"/>
    <sheet name="Question 46" sheetId="16" r:id="rId46"/>
    <sheet name="Question 47" sheetId="53" r:id="rId47"/>
    <sheet name="Question 48" sheetId="12" r:id="rId48"/>
    <sheet name="Question 49" sheetId="14" r:id="rId49"/>
    <sheet name="Question 50" sheetId="54" r:id="rId50"/>
    <sheet name="Question 51" sheetId="15" r:id="rId51"/>
    <sheet name="Question 52" sheetId="55" r:id="rId52"/>
    <sheet name="Question 53" sheetId="56" r:id="rId53"/>
    <sheet name="Question 54" sheetId="13" r:id="rId54"/>
    <sheet name="Question 55" sheetId="17" r:id="rId55"/>
    <sheet name="Question 56" sheetId="18" r:id="rId5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1" i="39" l="1"/>
  <c r="E30" i="39"/>
  <c r="E29" i="39"/>
  <c r="E26" i="39"/>
  <c r="E25" i="39"/>
  <c r="E24" i="39"/>
  <c r="E15" i="37"/>
  <c r="N14" i="37"/>
  <c r="N13" i="37"/>
  <c r="H22" i="3"/>
  <c r="I32" i="26"/>
  <c r="E26" i="54" l="1"/>
  <c r="I17" i="39" l="1"/>
  <c r="E20" i="39"/>
  <c r="I16" i="39" s="1"/>
  <c r="E19" i="39"/>
  <c r="E18" i="39"/>
  <c r="E17" i="39"/>
  <c r="E16" i="39"/>
  <c r="F26" i="38"/>
  <c r="F25" i="38"/>
  <c r="F24" i="38"/>
  <c r="F22" i="38"/>
  <c r="F21" i="38"/>
  <c r="F17" i="38"/>
  <c r="F15" i="38"/>
  <c r="N12" i="37"/>
  <c r="E14" i="37"/>
  <c r="E13" i="37"/>
  <c r="E12" i="37"/>
  <c r="I18" i="39" l="1"/>
  <c r="E16" i="11"/>
  <c r="J20" i="9"/>
  <c r="J39" i="6" l="1"/>
  <c r="J38" i="6"/>
  <c r="I37" i="6" s="1"/>
  <c r="J28" i="6"/>
  <c r="J33" i="6"/>
  <c r="G23" i="5"/>
  <c r="G25" i="5" s="1"/>
  <c r="G27" i="5" s="1"/>
  <c r="D27" i="4" l="1"/>
  <c r="F27" i="4" s="1"/>
  <c r="D18" i="4"/>
  <c r="F24" i="4"/>
  <c r="F23" i="4"/>
  <c r="F22" i="4"/>
  <c r="F17" i="4"/>
  <c r="F16" i="4"/>
  <c r="F15" i="4"/>
  <c r="B24" i="2"/>
  <c r="D19" i="2" s="1"/>
  <c r="B18" i="2"/>
  <c r="D18" i="2" s="1"/>
  <c r="G18" i="2"/>
  <c r="E18" i="2" s="1"/>
  <c r="E26" i="1"/>
  <c r="E24" i="1"/>
  <c r="E22" i="1"/>
  <c r="E18" i="1"/>
  <c r="F18" i="4" l="1"/>
  <c r="E20" i="2"/>
  <c r="F25" i="4"/>
</calcChain>
</file>

<file path=xl/sharedStrings.xml><?xml version="1.0" encoding="utf-8"?>
<sst xmlns="http://schemas.openxmlformats.org/spreadsheetml/2006/main" count="584" uniqueCount="385">
  <si>
    <t>In order for the debits and credits in the trial balance to become unequal, you would have to make an entry for which debits don't equal the credits.</t>
  </si>
  <si>
    <t>A.</t>
  </si>
  <si>
    <t>B.</t>
  </si>
  <si>
    <t>C.</t>
  </si>
  <si>
    <t>D.</t>
  </si>
  <si>
    <t>E.</t>
  </si>
  <si>
    <t>DR</t>
  </si>
  <si>
    <t>CR</t>
  </si>
  <si>
    <t>Cash</t>
  </si>
  <si>
    <t xml:space="preserve">     Salaries Expense</t>
  </si>
  <si>
    <t xml:space="preserve">     Accounts Receivable </t>
  </si>
  <si>
    <t xml:space="preserve">     Cash</t>
  </si>
  <si>
    <t>Office Equipment</t>
  </si>
  <si>
    <t>Unearned Revenue</t>
  </si>
  <si>
    <t>Retained Earnings</t>
  </si>
  <si>
    <t>Revenues</t>
  </si>
  <si>
    <t>Expenses</t>
  </si>
  <si>
    <t>Dividends</t>
  </si>
  <si>
    <t>Merch. Inventory</t>
  </si>
  <si>
    <t>BB</t>
  </si>
  <si>
    <t>Purch</t>
  </si>
  <si>
    <t>Discounts</t>
  </si>
  <si>
    <t>Returns</t>
  </si>
  <si>
    <t>COGS</t>
  </si>
  <si>
    <t>Trans-in</t>
  </si>
  <si>
    <t>Purch Ret. &amp; Allow</t>
  </si>
  <si>
    <t>Units</t>
  </si>
  <si>
    <t>Unit cost</t>
  </si>
  <si>
    <t>Total cost</t>
  </si>
  <si>
    <t>Sales</t>
  </si>
  <si>
    <t>8/1</t>
  </si>
  <si>
    <t>Purchase</t>
  </si>
  <si>
    <t>8/5</t>
  </si>
  <si>
    <t>8/12</t>
  </si>
  <si>
    <t>8/15</t>
  </si>
  <si>
    <t>Sold</t>
  </si>
  <si>
    <t>Which ones were sold? First-in, First-out!</t>
  </si>
  <si>
    <t xml:space="preserve">Cost of Goods sold = </t>
  </si>
  <si>
    <t>Goods avail. for sale</t>
  </si>
  <si>
    <t>What's left in ending inventory?</t>
  </si>
  <si>
    <t>Ending inventory =</t>
  </si>
  <si>
    <t>Gross Sales</t>
  </si>
  <si>
    <t>Net Sales</t>
  </si>
  <si>
    <t>- Sales discounts</t>
  </si>
  <si>
    <t>- Sales returns and allowances</t>
  </si>
  <si>
    <t>- COGS</t>
  </si>
  <si>
    <t>Gross profit</t>
  </si>
  <si>
    <t>- Operating expenses</t>
  </si>
  <si>
    <t>Net income</t>
  </si>
  <si>
    <t>October</t>
  </si>
  <si>
    <t>November</t>
  </si>
  <si>
    <t>December</t>
  </si>
  <si>
    <t>January</t>
  </si>
  <si>
    <t>Issued Oct. 17</t>
  </si>
  <si>
    <t>14 days</t>
  </si>
  <si>
    <t>30 days</t>
  </si>
  <si>
    <t>31 days</t>
  </si>
  <si>
    <t>Due Jan. 15</t>
  </si>
  <si>
    <t>15 days</t>
  </si>
  <si>
    <t>December 31st?</t>
  </si>
  <si>
    <t>1. Entry when the merchandise is received:</t>
  </si>
  <si>
    <t>Merchandise inventory</t>
  </si>
  <si>
    <t>3. Payment of the note on January 15th:</t>
  </si>
  <si>
    <t>REMEMBER: Interest rates are stated on an annual basis! This is only a fraction of a year (30/360 days).</t>
  </si>
  <si>
    <t>Total interest for the 90 days = $4,800 x 0.10 x 90/360 = $120</t>
  </si>
  <si>
    <t>Note receivable</t>
  </si>
  <si>
    <t>Interest receivable</t>
  </si>
  <si>
    <t>Interest revenue</t>
  </si>
  <si>
    <t>Interest earned as of December 31st would be based on 75 days = $4,800 x 0.10 x 75/360 = $100</t>
  </si>
  <si>
    <t>2. Adjusting entry on December 31st to accrue interest earned:</t>
  </si>
  <si>
    <t>Additional interest earned between January 1st and January 15th = $4,800 x 0.10 x 15/360 = $20</t>
  </si>
  <si>
    <t>The Journal Entry will include</t>
  </si>
  <si>
    <t>Salaries Expense</t>
  </si>
  <si>
    <t>Salaries Payable</t>
  </si>
  <si>
    <t>Debit</t>
  </si>
  <si>
    <t>Credit</t>
  </si>
  <si>
    <t xml:space="preserve">can take advantage of a 1% discount. $3300 X 1%=$33. </t>
  </si>
  <si>
    <t>EB</t>
  </si>
  <si>
    <t>Accounts Receivable</t>
  </si>
  <si>
    <t>Allowance for Doubtful Accounts</t>
  </si>
  <si>
    <t>The ending balance is $285 (1% of current accounts of $13,500 + 10% of 150)</t>
  </si>
  <si>
    <t>With a debit balance of $45, there has to be a credit of $330 to have an ending balance of $285</t>
  </si>
  <si>
    <t xml:space="preserve">Net Accounts Receivable Before $9100  </t>
  </si>
  <si>
    <t>Net Accounts Receivable After</t>
  </si>
  <si>
    <t>$9400-$300</t>
  </si>
  <si>
    <t>On the day of issuance</t>
  </si>
  <si>
    <t>On day of sale</t>
  </si>
  <si>
    <t xml:space="preserve">Bonds Payable </t>
  </si>
  <si>
    <t>Premium of BP</t>
  </si>
  <si>
    <t>(1,000,000 x .99)</t>
  </si>
  <si>
    <t>(Plug)</t>
  </si>
  <si>
    <t>(Taking BP off of books)</t>
  </si>
  <si>
    <t>(20,000 x .60 of premium left-taking off of books)</t>
  </si>
  <si>
    <t>Common Stock has 10,000 shares issued and outstanding. The company issued a 15% stock dividend.</t>
  </si>
  <si>
    <t>10,000 x .15=1500</t>
  </si>
  <si>
    <t>1500 x $12=$18,000</t>
  </si>
  <si>
    <t>Debit Retained Earnings to reduce the account by $18,000</t>
  </si>
  <si>
    <t>Dividends Distributable</t>
  </si>
  <si>
    <t>Inventory</t>
  </si>
  <si>
    <t>Accounts Payable</t>
  </si>
  <si>
    <t>Purchases</t>
  </si>
  <si>
    <t>Cash Payments</t>
  </si>
  <si>
    <t>80,000+708,000-x=84000</t>
  </si>
  <si>
    <t>x=704,000</t>
  </si>
  <si>
    <t>The stock has a $5 par value, thus $50,000 is distributable. 10,000x5=50,000</t>
  </si>
  <si>
    <t>Common Stock has 10,000 shares issued and outstanding. The company issued a 100% stock dividend @ 7.50</t>
  </si>
  <si>
    <t>10,000x 100%=10,000x 7.50=75,000</t>
  </si>
  <si>
    <t>This is done on the date of declaration</t>
  </si>
  <si>
    <t>x+800 (increase)=$29,800</t>
  </si>
  <si>
    <t>ASSETS=LIABILITIES + STOCKHOLDERS EQUITY</t>
  </si>
  <si>
    <t>ACCOUNTING EQUATION</t>
  </si>
  <si>
    <t>Net Income=Revenue-Expenses</t>
  </si>
  <si>
    <t>190,000=400,000-180,000-10,000-20,000</t>
  </si>
  <si>
    <t>Company receives $42,000 in cash (Assets) and Accounts Receivable (Assets) decrease by ($42,000)</t>
  </si>
  <si>
    <t>Total assets, total liabilities and equity are unchanged.</t>
  </si>
  <si>
    <t>10000=0+10,000</t>
  </si>
  <si>
    <t>JOURNAL ENTRY</t>
  </si>
  <si>
    <t>Cash Account</t>
  </si>
  <si>
    <t>(4300+700 increase)</t>
  </si>
  <si>
    <t>Difference is $700 increase</t>
  </si>
  <si>
    <t>Cash Account (Debit Balance)</t>
  </si>
  <si>
    <t>Office Supplies</t>
  </si>
  <si>
    <t>X</t>
  </si>
  <si>
    <t>Billing client affects Accounts Receivable and Equity through recording of revenue</t>
  </si>
  <si>
    <t>40000 (Assets increase by 18,000 with investing of equipment. Equity also increases)</t>
  </si>
  <si>
    <t>40,000-70-1200+4500=43,230</t>
  </si>
  <si>
    <t>A prepaid expense is considered an asset, thus it's recorded as a debit to a prepaid expense account.</t>
  </si>
  <si>
    <t>Recovery</t>
  </si>
  <si>
    <t>Write Off</t>
  </si>
  <si>
    <t>$3000 was written off but $2000 was recovered and credited to Allowance for Doubtful Accounts.</t>
  </si>
  <si>
    <t>Entry on October 1</t>
  </si>
  <si>
    <t>Entry on December 31 will include the three months of rent revenue that has been earned</t>
  </si>
  <si>
    <t>6400/8 months equals $800 per month</t>
  </si>
  <si>
    <t>Entry on 12/31</t>
  </si>
  <si>
    <t>Rent Earned</t>
  </si>
  <si>
    <t>(They must remove this from books so that liabilities aren't overstated)</t>
  </si>
  <si>
    <t>(They must add this to books so that revenue isn't understated)</t>
  </si>
  <si>
    <t>$254 worth of office supplies were used. The journal entry will include…</t>
  </si>
  <si>
    <t>Office Supplies Expense</t>
  </si>
  <si>
    <t>Entry on April 30</t>
  </si>
  <si>
    <t>Prepaid Insurance</t>
  </si>
  <si>
    <t xml:space="preserve">18,000/3 years equals 6000 per year.  This must be adjusted for 8 months of the year (6000X8/12=4000). </t>
  </si>
  <si>
    <t xml:space="preserve">Entry on December 31 after 4000 was expensed. </t>
  </si>
  <si>
    <t>Insurance Expense</t>
  </si>
  <si>
    <t>The balance in the Prepaid Insurance account is $14000 (18,000-4,000)</t>
  </si>
  <si>
    <t xml:space="preserve">Andy must record Accounts Receivable ($5800) and credit merchandise inventory ($4,000). </t>
  </si>
  <si>
    <t>C. They wouldn't debit Merchandise Inventory for $500 (the selling price), they would debit it for the cost of the merchandise inventory, which is $350.</t>
  </si>
  <si>
    <t>A. They will make this entry because merchandise with a selling price of $500 is being returned</t>
  </si>
  <si>
    <t>B. They will make this entry because the store must remove the $500 Accounts Receivable from their books.</t>
  </si>
  <si>
    <t>D. They will make this entry (see C.)</t>
  </si>
  <si>
    <t>E. They will make this entry because they need to adjust cost of goods sold to prevent overstatement</t>
  </si>
  <si>
    <t>Since Tyler Company returned $1500 merchandise. Thus, their accounts payable decreased from $4800 to $3300 ($4800-1500). Also, since they are paying their account within 10 days, they</t>
  </si>
  <si>
    <t>A. They will not make this entry. Merchandise was returned and a cash discount was taken. The cash amount will be less than $5800</t>
  </si>
  <si>
    <t>B. They will not make this entry. Merchandise was returned, thus Accounts Receivable will be less than $5800</t>
  </si>
  <si>
    <t>C. They will not make this entry. They will debit Sales Discount for $106 (5800-500)X2% discount taken within 10 days</t>
  </si>
  <si>
    <t>D. They will not make this entry. They will debit Sales Discount for $106 (5800-500)X2% discount taken within 10 days</t>
  </si>
  <si>
    <t>E. $106 (5800-500)X2% discount taken within 10 days</t>
  </si>
  <si>
    <t>During rising costs, LIFO produces the highest Cost of Goods sold and lowest net income.</t>
  </si>
  <si>
    <t>Cost</t>
  </si>
  <si>
    <t>Value</t>
  </si>
  <si>
    <t>All of these units were sold</t>
  </si>
  <si>
    <t>2 of these were sold (8 left at 22 equals $176)</t>
  </si>
  <si>
    <t>Ending inventory is $100 +$176=$276</t>
  </si>
  <si>
    <t>Ending Inv</t>
  </si>
  <si>
    <t>Weighted Avg Total</t>
  </si>
  <si>
    <t>After this transaction, 50 units are left at $21.4</t>
  </si>
  <si>
    <t>Gross Profit</t>
  </si>
  <si>
    <t>Cost of goods sold</t>
  </si>
  <si>
    <t>(672+864)</t>
  </si>
  <si>
    <t>(18*13)+(6*14)+(9*14)+(18*17)</t>
  </si>
  <si>
    <t>Gross Profit Using FIFO (First In First Out)</t>
  </si>
  <si>
    <t>LIFO-LAST IN FIRST OUT (units sold)</t>
  </si>
  <si>
    <t>All of these are left valued and are valued at $100</t>
  </si>
  <si>
    <t>Bad Debt Expense (900,000 X .5%)</t>
  </si>
  <si>
    <t>Net Accounts Receivable:245,000-4800=240,200</t>
  </si>
  <si>
    <t>Credit Sales</t>
  </si>
  <si>
    <t>(97,500*6%)</t>
  </si>
  <si>
    <t>Bad Debt Expense</t>
  </si>
  <si>
    <t>950+X+1300-3200=5850</t>
  </si>
  <si>
    <t>Yearly Depreciation</t>
  </si>
  <si>
    <t>(23000-4000)/8</t>
  </si>
  <si>
    <t>After 6 years, the value of the vehicle is worth $8750</t>
  </si>
  <si>
    <t>(23,000-(2375X6))</t>
  </si>
  <si>
    <t>New Depreciation</t>
  </si>
  <si>
    <t>((8750+9500)-2000)/7</t>
  </si>
  <si>
    <t xml:space="preserve">There was 2 years remaining before upgrade and the upgrade will extend life by 5 years. </t>
  </si>
  <si>
    <t xml:space="preserve">Year 1 </t>
  </si>
  <si>
    <t>5400*(2/10)=1080</t>
  </si>
  <si>
    <t>Year 2</t>
  </si>
  <si>
    <t>(5400-1080)*(2/10)=864</t>
  </si>
  <si>
    <t>2/10 OR you can multiply by 20%</t>
  </si>
  <si>
    <t>First find the purchase amount: $150,000*(.06)+4000=$163,000</t>
  </si>
  <si>
    <t>Market values:87500+35000+52500=$175,000</t>
  </si>
  <si>
    <t>Land</t>
  </si>
  <si>
    <t>Land Improvement</t>
  </si>
  <si>
    <t>Building</t>
  </si>
  <si>
    <t>87500/175,000=50%</t>
  </si>
  <si>
    <t>35000/175,000=20%</t>
  </si>
  <si>
    <t>52500/175,000=30%</t>
  </si>
  <si>
    <t>Allocate Price based on percentage of market value:</t>
  </si>
  <si>
    <t>163,000*50%=81500</t>
  </si>
  <si>
    <t>163000*20%=32600</t>
  </si>
  <si>
    <t>163000*30%=48900</t>
  </si>
  <si>
    <t xml:space="preserve">Find the percentage of market value for each category: </t>
  </si>
  <si>
    <t>(120,000-30000)/60,000=1.5</t>
  </si>
  <si>
    <t>1.5X12,000=$18,000</t>
  </si>
  <si>
    <t>1.5X16000=$24,000</t>
  </si>
  <si>
    <t>Before the fire, the book value was $120,000-18,000-24,000=$78,000</t>
  </si>
  <si>
    <t>Proceeds:80,000-78,000=2,000 (gain)</t>
  </si>
  <si>
    <t>(800,000-50000)/1,200,000=.625</t>
  </si>
  <si>
    <t xml:space="preserve">November's Estimated Warranty Liabiity:30,000*2%=600 computers </t>
  </si>
  <si>
    <t>600*150(average cost of repair)=$90,000</t>
  </si>
  <si>
    <t>Estimated Warranty Liability</t>
  </si>
  <si>
    <t>(90,000-55,000-repairs during November)</t>
  </si>
  <si>
    <t>35360/50=707.20</t>
  </si>
  <si>
    <t>To find monthly interest expense:$5000*6%*1/12=$25</t>
  </si>
  <si>
    <t>This automatically eliminates A, B</t>
  </si>
  <si>
    <t>Since the interest expense is recorded monthly, C. is elimated</t>
  </si>
  <si>
    <t>D. Is correct since the company will have to remove the $25 interest payable off of their books once they pay it.</t>
  </si>
  <si>
    <t>The interest expense is recorded as interest payable not notes payable, thus E is eliminated</t>
  </si>
  <si>
    <t>Using Financial Calculator</t>
  </si>
  <si>
    <t>N</t>
  </si>
  <si>
    <t>I/Y</t>
  </si>
  <si>
    <t>PV</t>
  </si>
  <si>
    <t>PMT</t>
  </si>
  <si>
    <t>FV</t>
  </si>
  <si>
    <t>Compute numbers on semiannual basis (multiply years by 2 and divide interest by 2)</t>
  </si>
  <si>
    <t>Preferred Stock has a $20 par value</t>
  </si>
  <si>
    <t>Contributed Capital in excess of par on a per share basis is $250000/5000 (shares issued)=$50</t>
  </si>
  <si>
    <t>Issued priced is $20+$50=$70</t>
  </si>
  <si>
    <t>Journal Entry</t>
  </si>
  <si>
    <t xml:space="preserve">Debit </t>
  </si>
  <si>
    <t>Common Stock</t>
  </si>
  <si>
    <t>(2000*$5 par value)</t>
  </si>
  <si>
    <t>Contributed Capital in excess of par</t>
  </si>
  <si>
    <t>Total Contributed Capital will increase by $100,000</t>
  </si>
  <si>
    <t>Be careful not to confuse this with contributed capital in excess of par.</t>
  </si>
  <si>
    <t>Journal Entries</t>
  </si>
  <si>
    <t xml:space="preserve">Treasury Stock </t>
  </si>
  <si>
    <t>Treasury Stock at par</t>
  </si>
  <si>
    <t>(600*25)</t>
  </si>
  <si>
    <t>(600*22)</t>
  </si>
  <si>
    <t>(1000*22)</t>
  </si>
  <si>
    <t>(400*15)</t>
  </si>
  <si>
    <t>(400*22)</t>
  </si>
  <si>
    <t>Contributed Capital-Treasury Stock</t>
  </si>
  <si>
    <t>(loss of $7*400=2800. However, only $1800 is left is the Contributed Capital-Treasury Stock Account. The remaining $1000 will be taken from Retained Earnings)</t>
  </si>
  <si>
    <t xml:space="preserve">Cash Flows from Operating Activities: </t>
  </si>
  <si>
    <t xml:space="preserve">Cash Flows from Investing Activities: </t>
  </si>
  <si>
    <t>Cash Flows From Financing Activities:</t>
  </si>
  <si>
    <t>Net Increase in Cash:</t>
  </si>
  <si>
    <t>X+(82000)+114,000=154,000</t>
  </si>
  <si>
    <t>X=122,000</t>
  </si>
  <si>
    <t>6400+168,000-X=10,600</t>
  </si>
  <si>
    <t>X=163,800</t>
  </si>
  <si>
    <t>(Salaries Payable)</t>
  </si>
  <si>
    <t>The total cash collected includes the cost of merchandise, X, plus sales tax, 0.06X.</t>
  </si>
  <si>
    <t>X + 0.06X=371</t>
  </si>
  <si>
    <t>1.06X=371</t>
  </si>
  <si>
    <t>X=371/1.06</t>
  </si>
  <si>
    <t>X=350</t>
  </si>
  <si>
    <t>Sales Tax Payable</t>
  </si>
  <si>
    <t xml:space="preserve">Inventory will need to be credited $33 to reduce the account. </t>
  </si>
  <si>
    <t>.625*90,000=56,250</t>
  </si>
  <si>
    <t>ASSETS = LIABILITIES + STOCKHOLDERS EQUITY</t>
  </si>
  <si>
    <t>45000 = 75,000 - 30000</t>
  </si>
  <si>
    <r>
      <t>ΔASSETS = ΔLIABILITIES + ΔSTOCKHOLDERS EQUITY</t>
    </r>
    <r>
      <rPr>
        <sz val="11"/>
        <color theme="1"/>
        <rFont val="Calibri"/>
        <family val="2"/>
      </rPr>
      <t>Δ</t>
    </r>
  </si>
  <si>
    <t>ACCOUNTING EQUATION:</t>
  </si>
  <si>
    <t>(30000) = (30000) + 0</t>
  </si>
  <si>
    <t xml:space="preserve"> </t>
  </si>
  <si>
    <t xml:space="preserve">   </t>
  </si>
  <si>
    <t xml:space="preserve">Expenses = </t>
  </si>
  <si>
    <t xml:space="preserve">Revenues = </t>
  </si>
  <si>
    <t>(180,000+10,000+20,000)</t>
  </si>
  <si>
    <t xml:space="preserve">Net Income </t>
  </si>
  <si>
    <t xml:space="preserve">Revenue </t>
  </si>
  <si>
    <t xml:space="preserve">Cash </t>
  </si>
  <si>
    <t xml:space="preserve">Credit </t>
  </si>
  <si>
    <t>Work: (5,000 + 11,500) - 12,200</t>
  </si>
  <si>
    <t>B</t>
  </si>
  <si>
    <t xml:space="preserve">Journal Entries: </t>
  </si>
  <si>
    <t xml:space="preserve">Equipment </t>
  </si>
  <si>
    <t xml:space="preserve">common stock </t>
  </si>
  <si>
    <t>office supplies</t>
  </si>
  <si>
    <t xml:space="preserve">cash </t>
  </si>
  <si>
    <t xml:space="preserve">Salary expense </t>
  </si>
  <si>
    <t xml:space="preserve">Sales revenue </t>
  </si>
  <si>
    <t>Accounts Rec</t>
  </si>
  <si>
    <t>** does not effect the cash account**</t>
  </si>
  <si>
    <t>C</t>
  </si>
  <si>
    <t>800 x 3 = 2,400</t>
  </si>
  <si>
    <t xml:space="preserve">           Office Supplies </t>
  </si>
  <si>
    <t xml:space="preserve">Depreciation expense: </t>
  </si>
  <si>
    <t xml:space="preserve">Purchase Price - salvage value </t>
  </si>
  <si>
    <t xml:space="preserve">Useful life </t>
  </si>
  <si>
    <t xml:space="preserve">Depreciation expense = </t>
  </si>
  <si>
    <t>42,000 - 3,000</t>
  </si>
  <si>
    <t>= 6500</t>
  </si>
  <si>
    <t xml:space="preserve">** Must be adjusted for 6 months of the year </t>
  </si>
  <si>
    <t xml:space="preserve">6,500 / (6/12) = 3,250 </t>
  </si>
  <si>
    <t>Entry on 12/31/2004</t>
  </si>
  <si>
    <t xml:space="preserve">Depreciation expense </t>
  </si>
  <si>
    <t xml:space="preserve">      Accumulated Depreciation </t>
  </si>
  <si>
    <t xml:space="preserve">B. </t>
  </si>
  <si>
    <t xml:space="preserve">Prepaaid insurance </t>
  </si>
  <si>
    <t>Retained earnings = beginning RE - Net income - Dividends</t>
  </si>
  <si>
    <t xml:space="preserve">=17,000 - (55,200 -39,800) - 9,000 </t>
  </si>
  <si>
    <t xml:space="preserve">T-Chart explaination: </t>
  </si>
  <si>
    <t xml:space="preserve">Formula explaination: </t>
  </si>
  <si>
    <t>= 23,400</t>
  </si>
  <si>
    <t xml:space="preserve">   Salaries Payable</t>
  </si>
  <si>
    <t xml:space="preserve">100 per day for 2 days = 200 x 2 employees = $400 </t>
  </si>
  <si>
    <r>
      <t xml:space="preserve">The company will close it's books on Tuesday and the </t>
    </r>
    <r>
      <rPr>
        <b/>
        <sz val="11"/>
        <color theme="1"/>
        <rFont val="Calibri"/>
        <family val="2"/>
        <scheme val="minor"/>
      </rPr>
      <t>two employees</t>
    </r>
    <r>
      <rPr>
        <sz val="11"/>
        <color theme="1"/>
        <rFont val="Calibri"/>
        <family val="2"/>
        <scheme val="minor"/>
      </rPr>
      <t xml:space="preserve"> have worked two days:</t>
    </r>
  </si>
  <si>
    <t xml:space="preserve">**They must report the expense with in the period and create a Payable that will have to paid to the employees for those two days. </t>
  </si>
  <si>
    <t xml:space="preserve">Oct 1 - </t>
  </si>
  <si>
    <t xml:space="preserve">Merchandise inventory </t>
  </si>
  <si>
    <t xml:space="preserve">A/P </t>
  </si>
  <si>
    <t xml:space="preserve">Debits </t>
  </si>
  <si>
    <t xml:space="preserve">Credits </t>
  </si>
  <si>
    <t xml:space="preserve">Oct 4 - </t>
  </si>
  <si>
    <t>A/P</t>
  </si>
  <si>
    <t xml:space="preserve">           A/P</t>
  </si>
  <si>
    <t xml:space="preserve">            Purch returns and allowances </t>
  </si>
  <si>
    <t xml:space="preserve">Oct 8 - </t>
  </si>
  <si>
    <t xml:space="preserve">       Cash</t>
  </si>
  <si>
    <t xml:space="preserve">       Merch Inventory </t>
  </si>
  <si>
    <t>&lt;----</t>
  </si>
  <si>
    <t>Discount = 3,300 x 1% = 33</t>
  </si>
  <si>
    <t xml:space="preserve">Purchses </t>
  </si>
  <si>
    <t>Returbs</t>
  </si>
  <si>
    <t>PR&amp;A</t>
  </si>
  <si>
    <t>Ending Inventory = 470 - 194 = 276</t>
  </si>
  <si>
    <t>= balance before sale - COGS</t>
  </si>
  <si>
    <t xml:space="preserve">** To find weighted average cost: total Value / total units </t>
  </si>
  <si>
    <t>5,350/250 = 21.4</t>
  </si>
  <si>
    <t xml:space="preserve">Purchase </t>
  </si>
  <si>
    <t>&lt;---</t>
  </si>
  <si>
    <t>Units left over after sale (stay at weighted average cost)</t>
  </si>
  <si>
    <t xml:space="preserve">Cost </t>
  </si>
  <si>
    <t xml:space="preserve">Unit </t>
  </si>
  <si>
    <t>Sale 1:</t>
  </si>
  <si>
    <t xml:space="preserve">What is left: </t>
  </si>
  <si>
    <t xml:space="preserve">Sale 2: </t>
  </si>
  <si>
    <t xml:space="preserve">July 10 Journal Entry: </t>
  </si>
  <si>
    <t xml:space="preserve">A/R </t>
  </si>
  <si>
    <t xml:space="preserve">       ADA </t>
  </si>
  <si>
    <t xml:space="preserve">JE to recover: </t>
  </si>
  <si>
    <t xml:space="preserve">Depreciation Expense = (Historical cost - savage value) / useful life </t>
  </si>
  <si>
    <t xml:space="preserve">Yearly depreciation = </t>
  </si>
  <si>
    <t>(23,000 - 4,000) / 8 = 2,375</t>
  </si>
  <si>
    <t>total depreciation after 6 years = 2,375 x 6 = 14,250</t>
  </si>
  <si>
    <t xml:space="preserve">--&gt; </t>
  </si>
  <si>
    <t xml:space="preserve">Vehicals value after 6 years = $8,750 (23,000 - 14,250) </t>
  </si>
  <si>
    <t xml:space="preserve">New Depreciation = </t>
  </si>
  <si>
    <t>(8750 + 9,500) - 2,000</t>
  </si>
  <si>
    <t>= 2,321</t>
  </si>
  <si>
    <t xml:space="preserve">** there was 2 years remaining + extended life of 5 = 7 </t>
  </si>
  <si>
    <t>Journal entries:</t>
  </si>
  <si>
    <t xml:space="preserve">     Notes payable</t>
  </si>
  <si>
    <t>12/01/2004:</t>
  </si>
  <si>
    <t>12/31/2004:</t>
  </si>
  <si>
    <t xml:space="preserve">Interst Expense </t>
  </si>
  <si>
    <t xml:space="preserve">    Interest Pay</t>
  </si>
  <si>
    <t>(5,000 x 6% x 1/12)</t>
  </si>
  <si>
    <t xml:space="preserve">3/01/2005: </t>
  </si>
  <si>
    <t xml:space="preserve">Interst Exp </t>
  </si>
  <si>
    <t>Interest Pay</t>
  </si>
  <si>
    <t>Notes Pay</t>
  </si>
  <si>
    <t xml:space="preserve">          Cash </t>
  </si>
  <si>
    <t xml:space="preserve">(5,000 x 6% x 2/12) </t>
  </si>
  <si>
    <t xml:space="preserve">      Premium on BP</t>
  </si>
  <si>
    <t xml:space="preserve">      Bonds Payable</t>
  </si>
  <si>
    <t xml:space="preserve">          Gain on BP</t>
  </si>
  <si>
    <t xml:space="preserve">          Cash</t>
  </si>
  <si>
    <t xml:space="preserve">Formula: </t>
  </si>
  <si>
    <t xml:space="preserve">Average issue price per share of perferred stock = </t>
  </si>
  <si>
    <t>(# of shares issued x par value) + Paid in capital</t>
  </si>
  <si>
    <t xml:space="preserve">Number of shares issued </t>
  </si>
  <si>
    <t>(5,000 x 20) +250,000</t>
  </si>
  <si>
    <t xml:space="preserve">= 70 </t>
  </si>
  <si>
    <t xml:space="preserve">Accounts Receivable </t>
  </si>
  <si>
    <t>T-CHART:</t>
  </si>
  <si>
    <t xml:space="preserve">Retained earnings </t>
  </si>
  <si>
    <t xml:space="preserve">Dividends Distributable </t>
  </si>
  <si>
    <t xml:space="preserve">Paid in capital excess of par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</si>
</sst>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_);[Red]\(&quot;$&quot;#,##0\)"/>
    <numFmt numFmtId="8" formatCode="&quot;$&quot;#,##0.00_);[Red]\(&quot;$&quot;#,##0.00\)"/>
    <numFmt numFmtId="164" formatCode="&quot;$&quot;#,##0.00"/>
    <numFmt numFmtId="165" formatCode="&quot;$&quot;#,##0.0_);[Red]\(&quot;$&quot;#,##0.0\)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ill="1"/>
    <xf numFmtId="0" fontId="0" fillId="0" borderId="2" xfId="0" applyBorder="1"/>
    <xf numFmtId="3" fontId="0" fillId="0" borderId="2" xfId="0" applyNumberFormat="1" applyBorder="1"/>
    <xf numFmtId="3" fontId="0" fillId="0" borderId="0" xfId="0" applyNumberFormat="1"/>
    <xf numFmtId="3" fontId="0" fillId="0" borderId="3" xfId="0" applyNumberFormat="1" applyBorder="1"/>
    <xf numFmtId="3" fontId="0" fillId="0" borderId="2" xfId="0" applyNumberFormat="1" applyFont="1" applyBorder="1"/>
    <xf numFmtId="3" fontId="4" fillId="0" borderId="0" xfId="0" applyNumberFormat="1" applyFont="1"/>
    <xf numFmtId="3" fontId="4" fillId="0" borderId="3" xfId="0" applyNumberFormat="1" applyFont="1" applyBorder="1"/>
    <xf numFmtId="3" fontId="3" fillId="0" borderId="0" xfId="0" applyNumberFormat="1" applyFont="1"/>
    <xf numFmtId="3" fontId="5" fillId="0" borderId="0" xfId="0" applyNumberFormat="1" applyFont="1"/>
    <xf numFmtId="3" fontId="5" fillId="0" borderId="3" xfId="0" applyNumberFormat="1" applyFont="1" applyBorder="1"/>
    <xf numFmtId="3" fontId="1" fillId="0" borderId="2" xfId="0" applyNumberFormat="1" applyFont="1" applyBorder="1"/>
    <xf numFmtId="3" fontId="1" fillId="0" borderId="0" xfId="0" applyNumberFormat="1" applyFont="1"/>
    <xf numFmtId="3" fontId="6" fillId="0" borderId="0" xfId="0" applyNumberFormat="1" applyFont="1"/>
    <xf numFmtId="3" fontId="6" fillId="0" borderId="4" xfId="0" applyNumberFormat="1" applyFont="1" applyBorder="1"/>
    <xf numFmtId="3" fontId="0" fillId="0" borderId="1" xfId="0" applyNumberFormat="1" applyBorder="1"/>
    <xf numFmtId="3" fontId="0" fillId="2" borderId="0" xfId="0" applyNumberFormat="1" applyFill="1"/>
    <xf numFmtId="3" fontId="0" fillId="0" borderId="4" xfId="0" applyNumberFormat="1" applyBorder="1"/>
    <xf numFmtId="0" fontId="0" fillId="0" borderId="0" xfId="0" applyBorder="1"/>
    <xf numFmtId="3" fontId="0" fillId="0" borderId="0" xfId="0" applyNumberFormat="1" applyBorder="1"/>
    <xf numFmtId="3" fontId="0" fillId="2" borderId="3" xfId="0" applyNumberFormat="1" applyFill="1" applyBorder="1"/>
    <xf numFmtId="0" fontId="0" fillId="0" borderId="0" xfId="0" quotePrefix="1"/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0" borderId="1" xfId="0" applyBorder="1"/>
    <xf numFmtId="0" fontId="0" fillId="0" borderId="6" xfId="0" applyBorder="1"/>
    <xf numFmtId="0" fontId="0" fillId="0" borderId="5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3" fontId="0" fillId="0" borderId="8" xfId="0" applyNumberFormat="1" applyBorder="1"/>
    <xf numFmtId="0" fontId="0" fillId="2" borderId="0" xfId="0" applyFill="1" applyBorder="1"/>
    <xf numFmtId="3" fontId="0" fillId="2" borderId="0" xfId="0" applyNumberFormat="1" applyFill="1" applyBorder="1"/>
    <xf numFmtId="6" fontId="0" fillId="0" borderId="0" xfId="0" applyNumberFormat="1"/>
    <xf numFmtId="3" fontId="0" fillId="0" borderId="3" xfId="0" applyNumberFormat="1" applyFill="1" applyBorder="1"/>
    <xf numFmtId="3" fontId="0" fillId="0" borderId="0" xfId="0" applyNumberFormat="1" applyFill="1" applyBorder="1"/>
    <xf numFmtId="3" fontId="0" fillId="0" borderId="0" xfId="0" applyNumberFormat="1" applyFill="1"/>
    <xf numFmtId="6" fontId="0" fillId="2" borderId="0" xfId="0" applyNumberFormat="1" applyFill="1"/>
    <xf numFmtId="3" fontId="3" fillId="2" borderId="0" xfId="0" applyNumberFormat="1" applyFont="1" applyFill="1"/>
    <xf numFmtId="0" fontId="0" fillId="0" borderId="0" xfId="0" applyAlignment="1">
      <alignment vertical="top"/>
    </xf>
    <xf numFmtId="6" fontId="0" fillId="2" borderId="0" xfId="0" applyNumberFormat="1" applyFill="1" applyAlignment="1"/>
    <xf numFmtId="0" fontId="1" fillId="0" borderId="0" xfId="0" applyFont="1"/>
    <xf numFmtId="3" fontId="9" fillId="0" borderId="0" xfId="0" applyNumberFormat="1" applyFont="1"/>
    <xf numFmtId="3" fontId="9" fillId="2" borderId="0" xfId="0" applyNumberFormat="1" applyFont="1" applyFill="1"/>
    <xf numFmtId="0" fontId="9" fillId="0" borderId="0" xfId="0" applyFont="1"/>
    <xf numFmtId="0" fontId="8" fillId="2" borderId="0" xfId="0" applyFont="1" applyFill="1"/>
    <xf numFmtId="16" fontId="0" fillId="0" borderId="0" xfId="0" applyNumberFormat="1"/>
    <xf numFmtId="164" fontId="0" fillId="2" borderId="0" xfId="0" applyNumberFormat="1" applyFill="1" applyAlignment="1">
      <alignment horizontal="right"/>
    </xf>
    <xf numFmtId="3" fontId="3" fillId="0" borderId="3" xfId="0" applyNumberFormat="1" applyFont="1" applyFill="1" applyBorder="1"/>
    <xf numFmtId="0" fontId="0" fillId="0" borderId="0" xfId="0" applyFill="1"/>
    <xf numFmtId="8" fontId="0" fillId="0" borderId="0" xfId="0" applyNumberFormat="1"/>
    <xf numFmtId="8" fontId="0" fillId="2" borderId="0" xfId="0" applyNumberFormat="1" applyFill="1"/>
    <xf numFmtId="3" fontId="3" fillId="0" borderId="0" xfId="0" applyNumberFormat="1" applyFont="1" applyFill="1"/>
    <xf numFmtId="4" fontId="0" fillId="2" borderId="0" xfId="0" applyNumberFormat="1" applyFill="1"/>
    <xf numFmtId="16" fontId="0" fillId="2" borderId="0" xfId="0" applyNumberFormat="1" applyFill="1"/>
    <xf numFmtId="0" fontId="0" fillId="0" borderId="0" xfId="0" applyNumberFormat="1"/>
    <xf numFmtId="0" fontId="9" fillId="2" borderId="0" xfId="0" applyFont="1" applyFill="1"/>
    <xf numFmtId="0" fontId="0" fillId="0" borderId="0" xfId="0" applyAlignment="1">
      <alignment horizontal="center"/>
    </xf>
    <xf numFmtId="3" fontId="0" fillId="0" borderId="6" xfId="0" applyNumberFormat="1" applyBorder="1"/>
    <xf numFmtId="3" fontId="0" fillId="0" borderId="7" xfId="0" applyNumberFormat="1" applyBorder="1"/>
    <xf numFmtId="3" fontId="0" fillId="2" borderId="8" xfId="0" applyNumberFormat="1" applyFill="1" applyBorder="1"/>
    <xf numFmtId="0" fontId="0" fillId="0" borderId="0" xfId="0" applyAlignment="1">
      <alignment horizontal="right"/>
    </xf>
    <xf numFmtId="0" fontId="11" fillId="0" borderId="0" xfId="0" applyFont="1"/>
    <xf numFmtId="0" fontId="11" fillId="0" borderId="7" xfId="0" applyFont="1" applyBorder="1"/>
    <xf numFmtId="3" fontId="11" fillId="0" borderId="0" xfId="0" applyNumberFormat="1" applyFont="1"/>
    <xf numFmtId="3" fontId="11" fillId="0" borderId="6" xfId="0" applyNumberFormat="1" applyFont="1" applyBorder="1"/>
    <xf numFmtId="3" fontId="11" fillId="0" borderId="0" xfId="0" applyNumberFormat="1" applyFont="1" applyBorder="1"/>
    <xf numFmtId="3" fontId="11" fillId="0" borderId="8" xfId="0" applyNumberFormat="1" applyFont="1" applyFill="1" applyBorder="1"/>
    <xf numFmtId="3" fontId="0" fillId="3" borderId="0" xfId="0" applyNumberFormat="1" applyFill="1"/>
    <xf numFmtId="0" fontId="0" fillId="3" borderId="0" xfId="0" applyFill="1"/>
    <xf numFmtId="0" fontId="0" fillId="0" borderId="8" xfId="0" applyBorder="1" applyAlignment="1">
      <alignment horizontal="center"/>
    </xf>
    <xf numFmtId="0" fontId="0" fillId="2" borderId="0" xfId="0" applyFill="1" applyAlignment="1">
      <alignment horizontal="right"/>
    </xf>
    <xf numFmtId="3" fontId="0" fillId="0" borderId="0" xfId="0" quotePrefix="1" applyNumberFormat="1"/>
    <xf numFmtId="0" fontId="0" fillId="2" borderId="0" xfId="0" quotePrefix="1" applyFill="1"/>
    <xf numFmtId="6" fontId="0" fillId="0" borderId="1" xfId="0" applyNumberFormat="1" applyBorder="1"/>
    <xf numFmtId="0" fontId="0" fillId="0" borderId="0" xfId="0" quotePrefix="1" applyFill="1"/>
    <xf numFmtId="165" fontId="0" fillId="0" borderId="0" xfId="0" applyNumberFormat="1"/>
    <xf numFmtId="0" fontId="0" fillId="0" borderId="0" xfId="0" applyAlignment="1">
      <alignment horizontal="left"/>
    </xf>
    <xf numFmtId="16" fontId="0" fillId="0" borderId="0" xfId="0" applyNumberFormat="1" applyAlignment="1">
      <alignment horizontal="right"/>
    </xf>
    <xf numFmtId="6" fontId="0" fillId="4" borderId="0" xfId="0" applyNumberFormat="1" applyFill="1"/>
    <xf numFmtId="0" fontId="0" fillId="5" borderId="0" xfId="0" applyFill="1"/>
    <xf numFmtId="6" fontId="0" fillId="5" borderId="0" xfId="0" applyNumberFormat="1" applyFill="1"/>
    <xf numFmtId="0" fontId="0" fillId="0" borderId="0" xfId="0" quotePrefix="1" applyAlignment="1">
      <alignment horizontal="center"/>
    </xf>
    <xf numFmtId="3" fontId="0" fillId="2" borderId="6" xfId="0" applyNumberFormat="1" applyFill="1" applyBorder="1"/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center"/>
    </xf>
    <xf numFmtId="3" fontId="0" fillId="0" borderId="8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2" Type="http://schemas.openxmlformats.org/officeDocument/2006/relationships/image" Target="../media/image47.JPG"/><Relationship Id="rId1" Type="http://schemas.openxmlformats.org/officeDocument/2006/relationships/image" Target="../media/image46.JP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G"/><Relationship Id="rId1" Type="http://schemas.openxmlformats.org/officeDocument/2006/relationships/image" Target="../media/image48.JP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G"/><Relationship Id="rId1" Type="http://schemas.openxmlformats.org/officeDocument/2006/relationships/image" Target="../media/image48.JP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5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G"/><Relationship Id="rId1" Type="http://schemas.openxmlformats.org/officeDocument/2006/relationships/image" Target="../media/image48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JPG"/><Relationship Id="rId1" Type="http://schemas.openxmlformats.org/officeDocument/2006/relationships/image" Target="../media/image57.JP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JPG"/><Relationship Id="rId1" Type="http://schemas.openxmlformats.org/officeDocument/2006/relationships/image" Target="../media/image59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398933</xdr:colOff>
      <xdr:row>8</xdr:row>
      <xdr:rowOff>190286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933333" cy="17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400050</xdr:colOff>
      <xdr:row>9</xdr:row>
      <xdr:rowOff>147802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18623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282338</xdr:colOff>
      <xdr:row>8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88238" cy="1695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466725</xdr:colOff>
      <xdr:row>8</xdr:row>
      <xdr:rowOff>151463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20325" cy="16754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248978</xdr:colOff>
      <xdr:row>10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974128" cy="1971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409575</xdr:colOff>
      <xdr:row>11</xdr:row>
      <xdr:rowOff>6505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72775" cy="21020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9526</xdr:rowOff>
    </xdr:from>
    <xdr:to>
      <xdr:col>17</xdr:col>
      <xdr:colOff>436695</xdr:colOff>
      <xdr:row>11</xdr:row>
      <xdr:rowOff>40236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526"/>
          <a:ext cx="11009445" cy="212621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460826</xdr:colOff>
      <xdr:row>14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62426" cy="2667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276225</xdr:colOff>
      <xdr:row>10</xdr:row>
      <xdr:rowOff>57693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29825" cy="19626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412614</xdr:colOff>
      <xdr:row>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37414" cy="17811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234667</xdr:colOff>
      <xdr:row>11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9067" cy="2095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373530</xdr:colOff>
      <xdr:row>8</xdr:row>
      <xdr:rowOff>17547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CBA424-3A05-5F4B-9B2A-DDF891CC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60130" cy="154154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463550</xdr:colOff>
      <xdr:row>11</xdr:row>
      <xdr:rowOff>165564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25350" cy="22610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16</xdr:col>
      <xdr:colOff>170027</xdr:colOff>
      <xdr:row>14</xdr:row>
      <xdr:rowOff>114937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04602" cy="278193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160762</xdr:colOff>
      <xdr:row>16</xdr:row>
      <xdr:rowOff>94857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4762" cy="314285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17</xdr:col>
      <xdr:colOff>293793</xdr:colOff>
      <xdr:row>11</xdr:row>
      <xdr:rowOff>32089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10637943" cy="212758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152814</xdr:colOff>
      <xdr:row>10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35214" cy="20478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156300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09900" cy="17335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533400</xdr:colOff>
      <xdr:row>12</xdr:row>
      <xdr:rowOff>14834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325" cy="23008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98425</xdr:colOff>
      <xdr:row>13</xdr:row>
      <xdr:rowOff>53975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1425" cy="25304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17</xdr:col>
      <xdr:colOff>195361</xdr:colOff>
      <xdr:row>10</xdr:row>
      <xdr:rowOff>107330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10605128" cy="201233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5</xdr:col>
      <xdr:colOff>0</xdr:colOff>
      <xdr:row>22</xdr:row>
      <xdr:rowOff>28575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CxnSpPr/>
      </xdr:nvCxnSpPr>
      <xdr:spPr>
        <a:xfrm>
          <a:off x="3048000" y="2476500"/>
          <a:ext cx="0" cy="409575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20</xdr:row>
      <xdr:rowOff>9525</xdr:rowOff>
    </xdr:from>
    <xdr:to>
      <xdr:col>11</xdr:col>
      <xdr:colOff>9525</xdr:colOff>
      <xdr:row>22</xdr:row>
      <xdr:rowOff>38100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>
        <a:xfrm>
          <a:off x="6715125" y="2486025"/>
          <a:ext cx="0" cy="409575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18</xdr:row>
      <xdr:rowOff>180975</xdr:rowOff>
    </xdr:from>
    <xdr:to>
      <xdr:col>10</xdr:col>
      <xdr:colOff>0</xdr:colOff>
      <xdr:row>21</xdr:row>
      <xdr:rowOff>19050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>
        <a:xfrm>
          <a:off x="6096000" y="2276475"/>
          <a:ext cx="0" cy="409575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381001</xdr:colOff>
      <xdr:row>11</xdr:row>
      <xdr:rowOff>161731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696200" cy="22572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631825</xdr:colOff>
      <xdr:row>13</xdr:row>
      <xdr:rowOff>186162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5" cy="266266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9</xdr:row>
      <xdr:rowOff>76715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15300" cy="179121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636732</xdr:colOff>
      <xdr:row>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63132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2</xdr:rowOff>
    </xdr:from>
    <xdr:to>
      <xdr:col>20</xdr:col>
      <xdr:colOff>590550</xdr:colOff>
      <xdr:row>11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2"/>
          <a:ext cx="12782548" cy="219074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24388</xdr:colOff>
      <xdr:row>13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25988" cy="248602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561975</xdr:colOff>
      <xdr:row>11</xdr:row>
      <xdr:rowOff>179033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72650" cy="227453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92026</xdr:colOff>
      <xdr:row>12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4776" cy="23431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577720</xdr:colOff>
      <xdr:row>12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31320" cy="2457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</xdr:rowOff>
    </xdr:from>
    <xdr:to>
      <xdr:col>13</xdr:col>
      <xdr:colOff>285750</xdr:colOff>
      <xdr:row>10</xdr:row>
      <xdr:rowOff>62611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"/>
          <a:ext cx="8162925" cy="196761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8020</xdr:colOff>
      <xdr:row>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3220" cy="15811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115033</xdr:colOff>
      <xdr:row>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9908" cy="16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567092</xdr:colOff>
      <xdr:row>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01492" cy="15621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546559</xdr:colOff>
      <xdr:row>10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18834" cy="20097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448850</xdr:colOff>
      <xdr:row>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2450" cy="18669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482600</xdr:colOff>
      <xdr:row>9</xdr:row>
      <xdr:rowOff>27564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29700" cy="174206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18</xdr:col>
      <xdr:colOff>523875</xdr:colOff>
      <xdr:row>11</xdr:row>
      <xdr:rowOff>105749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1839574" cy="220124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170584</xdr:colOff>
      <xdr:row>7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2459" cy="14668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342900</xdr:colOff>
      <xdr:row>13</xdr:row>
      <xdr:rowOff>135135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48500" cy="261163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13</xdr:col>
      <xdr:colOff>293405</xdr:colOff>
      <xdr:row>21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8205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14</xdr:col>
      <xdr:colOff>276225</xdr:colOff>
      <xdr:row>32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095500"/>
          <a:ext cx="75914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19050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6724650" cy="17335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46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10</xdr:col>
      <xdr:colOff>0</xdr:colOff>
      <xdr:row>16</xdr:row>
      <xdr:rowOff>126507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6705600" cy="126950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377963</xdr:colOff>
      <xdr:row>9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672465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9</xdr:row>
      <xdr:rowOff>190499</xdr:rowOff>
    </xdr:from>
    <xdr:to>
      <xdr:col>14</xdr:col>
      <xdr:colOff>487755</xdr:colOff>
      <xdr:row>17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" y="1904999"/>
          <a:ext cx="8053643" cy="145732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16</xdr:col>
      <xdr:colOff>647700</xdr:colOff>
      <xdr:row>18</xdr:row>
      <xdr:rowOff>173608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820399" cy="16976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11</xdr:col>
      <xdr:colOff>209550</xdr:colOff>
      <xdr:row>9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6724650" cy="1733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134602</xdr:colOff>
      <xdr:row>10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97802" cy="206692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602160</xdr:colOff>
      <xdr:row>9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46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9</xdr:col>
      <xdr:colOff>30339</xdr:colOff>
      <xdr:row>17</xdr:row>
      <xdr:rowOff>129444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6819900" cy="146294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473645</xdr:colOff>
      <xdr:row>10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65645" cy="20383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533400</xdr:colOff>
      <xdr:row>9</xdr:row>
      <xdr:rowOff>152104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9800" cy="186660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438151</xdr:colOff>
      <xdr:row>10</xdr:row>
      <xdr:rowOff>52425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705350" cy="19574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315368</xdr:colOff>
      <xdr:row>11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07368" cy="21526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212814</xdr:colOff>
      <xdr:row>11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85614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14</xdr:col>
      <xdr:colOff>19050</xdr:colOff>
      <xdr:row>23</xdr:row>
      <xdr:rowOff>54532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476500"/>
          <a:ext cx="7334250" cy="195953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76814</xdr:colOff>
      <xdr:row>13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83064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12</xdr:col>
      <xdr:colOff>466725</xdr:colOff>
      <xdr:row>20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857500"/>
          <a:ext cx="7496175" cy="1000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409575</xdr:colOff>
      <xdr:row>9</xdr:row>
      <xdr:rowOff>184752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63175" cy="18992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104775</xdr:colOff>
      <xdr:row>11</xdr:row>
      <xdr:rowOff>40325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92000" cy="2135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528144</xdr:colOff>
      <xdr:row>14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87944" cy="2752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15</xdr:col>
      <xdr:colOff>570014</xdr:colOff>
      <xdr:row>12</xdr:row>
      <xdr:rowOff>113975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10971314" cy="2399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E18"/>
  <sheetViews>
    <sheetView tabSelected="1" zoomScaleNormal="100" workbookViewId="0"/>
  </sheetViews>
  <sheetFormatPr defaultColWidth="8.85546875" defaultRowHeight="15" x14ac:dyDescent="0.25"/>
  <sheetData>
    <row r="9" spans="1:4" x14ac:dyDescent="0.25">
      <c r="C9" t="s">
        <v>110</v>
      </c>
    </row>
    <row r="11" spans="1:4" x14ac:dyDescent="0.25">
      <c r="B11" t="s">
        <v>264</v>
      </c>
    </row>
    <row r="13" spans="1:4" x14ac:dyDescent="0.25">
      <c r="B13" t="s">
        <v>266</v>
      </c>
    </row>
    <row r="15" spans="1:4" ht="18.75" x14ac:dyDescent="0.3">
      <c r="A15" t="s">
        <v>4</v>
      </c>
      <c r="B15" s="51" t="s">
        <v>265</v>
      </c>
      <c r="C15" s="6"/>
      <c r="D15" s="6"/>
    </row>
    <row r="17" spans="1:5" x14ac:dyDescent="0.25">
      <c r="A17" t="s">
        <v>270</v>
      </c>
    </row>
    <row r="18" spans="1:5" x14ac:dyDescent="0.25">
      <c r="E18" t="s">
        <v>269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C12"/>
  <sheetViews>
    <sheetView workbookViewId="0"/>
  </sheetViews>
  <sheetFormatPr defaultColWidth="8.85546875" defaultRowHeight="15" x14ac:dyDescent="0.25"/>
  <sheetData>
    <row r="12" spans="2:3" x14ac:dyDescent="0.25">
      <c r="B12" t="s">
        <v>1</v>
      </c>
      <c r="C12" t="s">
        <v>126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F22"/>
  <sheetViews>
    <sheetView workbookViewId="0"/>
  </sheetViews>
  <sheetFormatPr defaultColWidth="8.85546875" defaultRowHeight="15" x14ac:dyDescent="0.25"/>
  <cols>
    <col min="3" max="3" width="17.7109375" customWidth="1"/>
  </cols>
  <sheetData>
    <row r="11" spans="3:5" x14ac:dyDescent="0.25">
      <c r="C11" t="s">
        <v>130</v>
      </c>
    </row>
    <row r="12" spans="3:5" x14ac:dyDescent="0.25">
      <c r="D12" t="s">
        <v>74</v>
      </c>
      <c r="E12" t="s">
        <v>75</v>
      </c>
    </row>
    <row r="13" spans="3:5" x14ac:dyDescent="0.25">
      <c r="C13" t="s">
        <v>8</v>
      </c>
      <c r="D13" s="41">
        <v>6400</v>
      </c>
    </row>
    <row r="14" spans="3:5" x14ac:dyDescent="0.25">
      <c r="C14" t="s">
        <v>13</v>
      </c>
      <c r="E14" s="41">
        <v>6400</v>
      </c>
    </row>
    <row r="16" spans="3:5" x14ac:dyDescent="0.25">
      <c r="C16" t="s">
        <v>131</v>
      </c>
    </row>
    <row r="17" spans="2:6" x14ac:dyDescent="0.25">
      <c r="C17" t="s">
        <v>132</v>
      </c>
      <c r="F17" t="s">
        <v>290</v>
      </c>
    </row>
    <row r="19" spans="2:6" x14ac:dyDescent="0.25">
      <c r="C19" t="s">
        <v>133</v>
      </c>
    </row>
    <row r="20" spans="2:6" x14ac:dyDescent="0.25">
      <c r="D20" t="s">
        <v>74</v>
      </c>
      <c r="E20" t="s">
        <v>75</v>
      </c>
    </row>
    <row r="21" spans="2:6" x14ac:dyDescent="0.25">
      <c r="C21" t="s">
        <v>13</v>
      </c>
      <c r="D21" s="41">
        <v>2400</v>
      </c>
      <c r="F21" t="s">
        <v>135</v>
      </c>
    </row>
    <row r="22" spans="2:6" x14ac:dyDescent="0.25">
      <c r="B22" t="s">
        <v>4</v>
      </c>
      <c r="C22" s="3" t="s">
        <v>134</v>
      </c>
      <c r="D22" s="3"/>
      <c r="E22" s="45">
        <v>2400</v>
      </c>
      <c r="F22" t="s">
        <v>136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H20"/>
  <sheetViews>
    <sheetView workbookViewId="0"/>
  </sheetViews>
  <sheetFormatPr defaultColWidth="8.85546875" defaultRowHeight="15" x14ac:dyDescent="0.25"/>
  <sheetData>
    <row r="11" spans="5:7" x14ac:dyDescent="0.25">
      <c r="F11" s="94" t="s">
        <v>121</v>
      </c>
      <c r="G11" s="94"/>
    </row>
    <row r="12" spans="5:7" x14ac:dyDescent="0.25">
      <c r="E12" t="s">
        <v>19</v>
      </c>
      <c r="F12" s="5">
        <v>359</v>
      </c>
      <c r="G12" s="15"/>
    </row>
    <row r="13" spans="5:7" x14ac:dyDescent="0.25">
      <c r="F13" s="56"/>
      <c r="G13" s="9">
        <v>254</v>
      </c>
    </row>
    <row r="14" spans="5:7" x14ac:dyDescent="0.25">
      <c r="F14" s="17"/>
      <c r="G14" s="18"/>
    </row>
    <row r="15" spans="5:7" x14ac:dyDescent="0.25">
      <c r="E15" t="s">
        <v>77</v>
      </c>
      <c r="F15" s="7">
        <v>105</v>
      </c>
      <c r="G15" s="44"/>
    </row>
    <row r="17" spans="3:8" x14ac:dyDescent="0.25">
      <c r="D17" t="s">
        <v>137</v>
      </c>
    </row>
    <row r="18" spans="3:8" x14ac:dyDescent="0.25">
      <c r="G18" t="s">
        <v>74</v>
      </c>
      <c r="H18" t="s">
        <v>75</v>
      </c>
    </row>
    <row r="19" spans="3:8" x14ac:dyDescent="0.25">
      <c r="C19" t="s">
        <v>3</v>
      </c>
      <c r="D19" s="3" t="s">
        <v>138</v>
      </c>
      <c r="E19" s="3"/>
      <c r="F19" s="3"/>
      <c r="G19" s="3">
        <v>254</v>
      </c>
      <c r="H19" s="3"/>
    </row>
    <row r="20" spans="3:8" x14ac:dyDescent="0.25">
      <c r="D20" s="3" t="s">
        <v>291</v>
      </c>
      <c r="E20" s="3"/>
      <c r="F20" s="3"/>
      <c r="G20" s="3"/>
      <c r="H20" s="3">
        <v>254</v>
      </c>
    </row>
  </sheetData>
  <mergeCells count="1">
    <mergeCell ref="F11:G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G36"/>
  <sheetViews>
    <sheetView workbookViewId="0"/>
  </sheetViews>
  <sheetFormatPr defaultColWidth="8.85546875" defaultRowHeight="15" x14ac:dyDescent="0.25"/>
  <cols>
    <col min="4" max="4" width="23.7109375" customWidth="1"/>
  </cols>
  <sheetData>
    <row r="13" spans="2:6" x14ac:dyDescent="0.25">
      <c r="B13" t="s">
        <v>292</v>
      </c>
      <c r="D13" t="s">
        <v>293</v>
      </c>
    </row>
    <row r="14" spans="2:6" x14ac:dyDescent="0.25">
      <c r="D14" s="78" t="s">
        <v>294</v>
      </c>
    </row>
    <row r="16" spans="2:6" x14ac:dyDescent="0.25">
      <c r="B16" t="s">
        <v>295</v>
      </c>
      <c r="D16" s="65" t="s">
        <v>296</v>
      </c>
      <c r="E16" s="24" t="s">
        <v>297</v>
      </c>
      <c r="F16" t="s">
        <v>298</v>
      </c>
    </row>
    <row r="17" spans="2:7" x14ac:dyDescent="0.25">
      <c r="D17" s="78">
        <v>6</v>
      </c>
    </row>
    <row r="19" spans="2:7" x14ac:dyDescent="0.25">
      <c r="D19" t="s">
        <v>299</v>
      </c>
    </row>
    <row r="22" spans="2:7" x14ac:dyDescent="0.25">
      <c r="B22" t="s">
        <v>300</v>
      </c>
      <c r="D22" t="s">
        <v>301</v>
      </c>
      <c r="E22" s="6">
        <v>3250</v>
      </c>
    </row>
    <row r="23" spans="2:7" x14ac:dyDescent="0.25">
      <c r="C23" s="79" t="s">
        <v>303</v>
      </c>
      <c r="D23" s="3" t="s">
        <v>302</v>
      </c>
      <c r="E23" s="3"/>
      <c r="F23" s="19">
        <v>3250</v>
      </c>
    </row>
    <row r="28" spans="2:7" x14ac:dyDescent="0.25">
      <c r="G28" s="57"/>
    </row>
    <row r="36" spans="4:6" x14ac:dyDescent="0.25">
      <c r="D36" s="57"/>
      <c r="E36" s="57"/>
      <c r="F36" s="57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J25"/>
  <sheetViews>
    <sheetView workbookViewId="0"/>
  </sheetViews>
  <sheetFormatPr defaultColWidth="8.85546875" defaultRowHeight="15" x14ac:dyDescent="0.25"/>
  <cols>
    <col min="3" max="3" width="18.28515625" customWidth="1"/>
  </cols>
  <sheetData>
    <row r="13" spans="3:5" x14ac:dyDescent="0.25">
      <c r="C13" t="s">
        <v>139</v>
      </c>
    </row>
    <row r="14" spans="3:5" x14ac:dyDescent="0.25">
      <c r="D14" t="s">
        <v>74</v>
      </c>
      <c r="E14" t="s">
        <v>75</v>
      </c>
    </row>
    <row r="15" spans="3:5" x14ac:dyDescent="0.25">
      <c r="C15" t="s">
        <v>140</v>
      </c>
      <c r="D15" s="6">
        <v>18000</v>
      </c>
    </row>
    <row r="16" spans="3:5" x14ac:dyDescent="0.25">
      <c r="C16" t="s">
        <v>8</v>
      </c>
      <c r="E16" s="6">
        <v>18000</v>
      </c>
    </row>
    <row r="17" spans="2:10" x14ac:dyDescent="0.25">
      <c r="E17" s="6"/>
    </row>
    <row r="18" spans="2:10" x14ac:dyDescent="0.25">
      <c r="C18" t="s">
        <v>141</v>
      </c>
    </row>
    <row r="20" spans="2:10" x14ac:dyDescent="0.25">
      <c r="C20" t="s">
        <v>142</v>
      </c>
      <c r="I20" t="s">
        <v>304</v>
      </c>
    </row>
    <row r="21" spans="2:10" x14ac:dyDescent="0.25">
      <c r="D21" t="s">
        <v>74</v>
      </c>
      <c r="E21" t="s">
        <v>75</v>
      </c>
      <c r="I21" s="38">
        <v>18000</v>
      </c>
      <c r="J21" s="36"/>
    </row>
    <row r="22" spans="2:10" x14ac:dyDescent="0.25">
      <c r="C22" t="s">
        <v>143</v>
      </c>
      <c r="D22">
        <v>4000</v>
      </c>
      <c r="J22" s="66">
        <v>4000</v>
      </c>
    </row>
    <row r="23" spans="2:10" x14ac:dyDescent="0.25">
      <c r="C23" t="s">
        <v>140</v>
      </c>
      <c r="E23">
        <v>4000</v>
      </c>
      <c r="I23" s="68">
        <v>14000</v>
      </c>
      <c r="J23" s="36"/>
    </row>
    <row r="25" spans="2:10" x14ac:dyDescent="0.25">
      <c r="B25" s="3" t="s">
        <v>4</v>
      </c>
      <c r="C25" s="3" t="s">
        <v>144</v>
      </c>
      <c r="D25" s="3"/>
      <c r="E25" s="3"/>
      <c r="F25" s="3"/>
      <c r="G25" s="3"/>
      <c r="H25" s="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N43"/>
  <sheetViews>
    <sheetView workbookViewId="0"/>
  </sheetViews>
  <sheetFormatPr defaultColWidth="8.85546875" defaultRowHeight="15" x14ac:dyDescent="0.25"/>
  <cols>
    <col min="11" max="11" width="12.7109375" customWidth="1"/>
  </cols>
  <sheetData>
    <row r="14" spans="1:14" x14ac:dyDescent="0.25">
      <c r="A14" t="s">
        <v>307</v>
      </c>
      <c r="J14" t="s">
        <v>308</v>
      </c>
    </row>
    <row r="16" spans="1:14" x14ac:dyDescent="0.25">
      <c r="A16" s="94" t="s">
        <v>16</v>
      </c>
      <c r="B16" s="94"/>
      <c r="D16" s="94" t="s">
        <v>14</v>
      </c>
      <c r="E16" s="94"/>
      <c r="G16" s="94" t="s">
        <v>15</v>
      </c>
      <c r="H16" s="94"/>
      <c r="K16" s="6" t="s">
        <v>305</v>
      </c>
      <c r="L16" s="6"/>
      <c r="M16" s="6"/>
      <c r="N16" s="6"/>
    </row>
    <row r="17" spans="1:14" x14ac:dyDescent="0.25">
      <c r="A17" s="14">
        <v>39800</v>
      </c>
      <c r="B17" s="6"/>
      <c r="C17" s="6"/>
      <c r="D17" s="5"/>
      <c r="E17" s="15">
        <v>17000</v>
      </c>
      <c r="F17" s="6"/>
      <c r="G17" s="4"/>
      <c r="H17" s="15">
        <v>55200</v>
      </c>
      <c r="K17" s="6"/>
      <c r="L17" s="80" t="s">
        <v>306</v>
      </c>
      <c r="M17" s="6"/>
      <c r="N17" s="6"/>
    </row>
    <row r="18" spans="1:14" x14ac:dyDescent="0.25">
      <c r="A18" s="7"/>
      <c r="B18" s="12">
        <f>A17</f>
        <v>39800</v>
      </c>
      <c r="C18" s="6"/>
      <c r="D18" s="13">
        <f>B18</f>
        <v>39800</v>
      </c>
      <c r="E18" s="9">
        <f>G18</f>
        <v>55200</v>
      </c>
      <c r="F18" s="6"/>
      <c r="G18" s="10">
        <f>H17</f>
        <v>55200</v>
      </c>
      <c r="H18" s="6"/>
      <c r="L18" s="81" t="s">
        <v>309</v>
      </c>
    </row>
    <row r="19" spans="1:14" x14ac:dyDescent="0.25">
      <c r="A19" s="7"/>
      <c r="B19" s="6"/>
      <c r="C19" s="6"/>
      <c r="D19" s="17">
        <f>B24</f>
        <v>9000</v>
      </c>
      <c r="E19" s="18"/>
      <c r="F19" s="6"/>
      <c r="G19" s="7"/>
      <c r="H19" s="6"/>
    </row>
    <row r="20" spans="1:14" x14ac:dyDescent="0.25">
      <c r="A20" s="7"/>
      <c r="B20" s="6"/>
      <c r="C20" s="6"/>
      <c r="D20" s="7"/>
      <c r="E20" s="19">
        <f>SUM(E17:E19)-D18-D19</f>
        <v>23400</v>
      </c>
      <c r="F20" s="6"/>
      <c r="G20" s="7"/>
      <c r="H20" s="6"/>
    </row>
    <row r="21" spans="1:14" x14ac:dyDescent="0.25">
      <c r="A21" s="6"/>
      <c r="B21" s="6"/>
      <c r="C21" s="6"/>
      <c r="D21" s="6"/>
      <c r="E21" s="6"/>
      <c r="F21" s="6"/>
      <c r="G21" s="6"/>
      <c r="H21" s="6"/>
    </row>
    <row r="22" spans="1:14" x14ac:dyDescent="0.25">
      <c r="A22" s="94" t="s">
        <v>17</v>
      </c>
      <c r="B22" s="94"/>
      <c r="C22" s="6"/>
      <c r="D22" s="6"/>
      <c r="E22" s="6"/>
      <c r="F22" s="6"/>
      <c r="G22" s="6"/>
      <c r="H22" s="6"/>
    </row>
    <row r="23" spans="1:14" x14ac:dyDescent="0.25">
      <c r="A23" s="14">
        <v>9000</v>
      </c>
      <c r="B23" s="6"/>
      <c r="C23" s="6"/>
      <c r="D23" s="6"/>
      <c r="E23" s="6"/>
      <c r="F23" s="6"/>
      <c r="G23" s="6"/>
      <c r="H23" s="6"/>
    </row>
    <row r="24" spans="1:14" x14ac:dyDescent="0.25">
      <c r="A24" s="7"/>
      <c r="B24" s="16">
        <f>A23</f>
        <v>9000</v>
      </c>
      <c r="C24" s="6"/>
      <c r="D24" s="6"/>
      <c r="E24" s="80"/>
      <c r="F24" s="6"/>
      <c r="G24" s="6"/>
      <c r="H24" s="6"/>
    </row>
    <row r="25" spans="1:14" x14ac:dyDescent="0.25">
      <c r="A25" s="7"/>
      <c r="B25" s="6"/>
      <c r="C25" s="6"/>
      <c r="D25" s="6"/>
      <c r="E25" s="6"/>
      <c r="F25" s="6"/>
      <c r="G25" s="6"/>
      <c r="H25" s="6"/>
    </row>
    <row r="26" spans="1:14" x14ac:dyDescent="0.25">
      <c r="A26" s="7"/>
      <c r="B26" s="6"/>
      <c r="C26" s="6"/>
      <c r="D26" s="6"/>
      <c r="E26" s="6"/>
      <c r="F26" s="6"/>
      <c r="G26" s="6"/>
      <c r="H26" s="6"/>
    </row>
    <row r="27" spans="1:14" x14ac:dyDescent="0.25">
      <c r="A27" s="6"/>
      <c r="B27" s="6"/>
      <c r="C27" s="6"/>
      <c r="D27" s="6"/>
      <c r="E27" s="6"/>
      <c r="F27" s="6"/>
      <c r="G27" s="6"/>
      <c r="H27" s="6"/>
    </row>
    <row r="28" spans="1:14" x14ac:dyDescent="0.25">
      <c r="A28" s="6"/>
      <c r="B28" s="6"/>
      <c r="C28" s="6"/>
      <c r="D28" s="6"/>
      <c r="E28" s="6"/>
      <c r="F28" s="6"/>
      <c r="G28" s="6"/>
      <c r="H28" s="6"/>
    </row>
    <row r="29" spans="1:14" x14ac:dyDescent="0.25">
      <c r="A29" s="6"/>
      <c r="B29" s="6"/>
      <c r="C29" s="6"/>
      <c r="D29" s="6"/>
      <c r="E29" s="6"/>
      <c r="F29" s="6"/>
      <c r="G29" s="6"/>
      <c r="H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</row>
    <row r="32" spans="1:14" x14ac:dyDescent="0.25">
      <c r="A32" s="6"/>
      <c r="B32" s="6"/>
      <c r="C32" s="6"/>
      <c r="D32" s="6"/>
      <c r="E32" s="6"/>
      <c r="F32" s="6"/>
      <c r="G32" s="6"/>
      <c r="H32" s="6"/>
    </row>
    <row r="33" spans="1:8" x14ac:dyDescent="0.25">
      <c r="A33" s="6"/>
      <c r="B33" s="6"/>
      <c r="C33" s="6"/>
      <c r="D33" s="6"/>
      <c r="E33" s="6"/>
      <c r="F33" s="6"/>
      <c r="G33" s="6"/>
      <c r="H33" s="6"/>
    </row>
    <row r="34" spans="1:8" x14ac:dyDescent="0.25">
      <c r="A34" s="6"/>
      <c r="B34" s="6"/>
      <c r="C34" s="6"/>
      <c r="D34" s="6"/>
      <c r="E34" s="6"/>
      <c r="F34" s="6"/>
      <c r="G34" s="6"/>
      <c r="H34" s="6"/>
    </row>
    <row r="35" spans="1:8" x14ac:dyDescent="0.25">
      <c r="A35" s="6"/>
      <c r="B35" s="6"/>
      <c r="C35" s="6"/>
      <c r="D35" s="6"/>
      <c r="E35" s="6"/>
      <c r="F35" s="6"/>
      <c r="G35" s="6"/>
      <c r="H35" s="6"/>
    </row>
    <row r="36" spans="1:8" x14ac:dyDescent="0.25">
      <c r="A36" s="6"/>
      <c r="B36" s="6"/>
      <c r="C36" s="6"/>
      <c r="D36" s="6"/>
      <c r="E36" s="6"/>
      <c r="F36" s="6"/>
      <c r="G36" s="6"/>
      <c r="H36" s="6"/>
    </row>
    <row r="37" spans="1:8" x14ac:dyDescent="0.25">
      <c r="A37" s="6"/>
      <c r="B37" s="6"/>
      <c r="C37" s="6"/>
      <c r="D37" s="6"/>
      <c r="E37" s="6"/>
      <c r="F37" s="6"/>
      <c r="G37" s="6"/>
      <c r="H37" s="6"/>
    </row>
    <row r="38" spans="1:8" x14ac:dyDescent="0.25">
      <c r="A38" s="6"/>
      <c r="B38" s="6"/>
      <c r="C38" s="6"/>
      <c r="D38" s="6"/>
      <c r="E38" s="6"/>
      <c r="F38" s="6"/>
      <c r="G38" s="6"/>
      <c r="H38" s="6"/>
    </row>
    <row r="39" spans="1:8" x14ac:dyDescent="0.25">
      <c r="A39" s="6"/>
      <c r="B39" s="6"/>
      <c r="C39" s="6"/>
      <c r="D39" s="6"/>
      <c r="E39" s="6"/>
      <c r="F39" s="6"/>
      <c r="G39" s="6"/>
      <c r="H39" s="6"/>
    </row>
    <row r="40" spans="1:8" x14ac:dyDescent="0.25">
      <c r="A40" s="6"/>
      <c r="B40" s="6"/>
      <c r="C40" s="6"/>
      <c r="D40" s="6"/>
      <c r="E40" s="6"/>
      <c r="F40" s="6"/>
      <c r="G40" s="6"/>
      <c r="H40" s="6"/>
    </row>
    <row r="41" spans="1:8" x14ac:dyDescent="0.25">
      <c r="A41" s="6"/>
      <c r="B41" s="6"/>
      <c r="C41" s="6"/>
      <c r="D41" s="6"/>
      <c r="E41" s="6"/>
      <c r="F41" s="6"/>
      <c r="G41" s="6"/>
      <c r="H41" s="6"/>
    </row>
    <row r="42" spans="1:8" x14ac:dyDescent="0.25">
      <c r="A42" s="6"/>
      <c r="B42" s="6"/>
      <c r="C42" s="6"/>
      <c r="D42" s="6"/>
      <c r="E42" s="6"/>
      <c r="F42" s="6"/>
      <c r="G42" s="6"/>
      <c r="H42" s="6"/>
    </row>
    <row r="43" spans="1:8" x14ac:dyDescent="0.25">
      <c r="A43" s="6"/>
      <c r="B43" s="6"/>
      <c r="C43" s="6"/>
      <c r="D43" s="6"/>
      <c r="E43" s="6"/>
      <c r="F43" s="6"/>
      <c r="G43" s="6"/>
      <c r="H43" s="6"/>
    </row>
  </sheetData>
  <mergeCells count="4">
    <mergeCell ref="D16:E16"/>
    <mergeCell ref="G16:H16"/>
    <mergeCell ref="A16:B16"/>
    <mergeCell ref="A22:B2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6:F24"/>
  <sheetViews>
    <sheetView workbookViewId="0"/>
  </sheetViews>
  <sheetFormatPr defaultColWidth="8.85546875" defaultRowHeight="15" x14ac:dyDescent="0.25"/>
  <sheetData>
    <row r="16" spans="3:3" x14ac:dyDescent="0.25">
      <c r="C16" t="s">
        <v>312</v>
      </c>
    </row>
    <row r="17" spans="2:6" x14ac:dyDescent="0.25">
      <c r="D17" t="s">
        <v>311</v>
      </c>
    </row>
    <row r="19" spans="2:6" x14ac:dyDescent="0.25">
      <c r="C19" t="s">
        <v>313</v>
      </c>
    </row>
    <row r="21" spans="2:6" x14ac:dyDescent="0.25">
      <c r="C21" t="s">
        <v>71</v>
      </c>
    </row>
    <row r="22" spans="2:6" x14ac:dyDescent="0.25">
      <c r="E22" t="s">
        <v>74</v>
      </c>
      <c r="F22" t="s">
        <v>75</v>
      </c>
    </row>
    <row r="23" spans="2:6" x14ac:dyDescent="0.25">
      <c r="B23" t="s">
        <v>5</v>
      </c>
      <c r="C23" s="3" t="s">
        <v>72</v>
      </c>
      <c r="D23" s="3"/>
      <c r="E23" s="3">
        <v>400</v>
      </c>
      <c r="F23" s="3"/>
    </row>
    <row r="24" spans="2:6" x14ac:dyDescent="0.25">
      <c r="C24" s="3" t="s">
        <v>310</v>
      </c>
      <c r="D24" s="3"/>
      <c r="E24" s="3"/>
      <c r="F24" s="3">
        <v>400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3:L13"/>
  <sheetViews>
    <sheetView workbookViewId="0"/>
  </sheetViews>
  <sheetFormatPr defaultColWidth="8.85546875" defaultRowHeight="15" x14ac:dyDescent="0.25"/>
  <sheetData>
    <row r="13" spans="3:12" x14ac:dyDescent="0.25">
      <c r="C13" t="s">
        <v>145</v>
      </c>
      <c r="H13" s="3"/>
      <c r="I13" s="3"/>
      <c r="J13" s="3"/>
      <c r="K13" s="3"/>
      <c r="L13" t="s">
        <v>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P16"/>
  <sheetViews>
    <sheetView workbookViewId="0"/>
  </sheetViews>
  <sheetFormatPr defaultColWidth="8.85546875" defaultRowHeight="15" x14ac:dyDescent="0.25"/>
  <sheetData>
    <row r="12" spans="2:16" x14ac:dyDescent="0.25">
      <c r="B12" t="s">
        <v>147</v>
      </c>
    </row>
    <row r="13" spans="2:16" x14ac:dyDescent="0.25">
      <c r="B13" t="s">
        <v>148</v>
      </c>
    </row>
    <row r="14" spans="2:16" x14ac:dyDescent="0.25">
      <c r="B14" s="3" t="s">
        <v>146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2:16" x14ac:dyDescent="0.25">
      <c r="B15" t="s">
        <v>149</v>
      </c>
    </row>
    <row r="16" spans="2:16" x14ac:dyDescent="0.25">
      <c r="B16" t="s">
        <v>150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3:Q17"/>
  <sheetViews>
    <sheetView workbookViewId="0"/>
  </sheetViews>
  <sheetFormatPr defaultColWidth="8.85546875" defaultRowHeight="15" x14ac:dyDescent="0.25"/>
  <sheetData>
    <row r="13" spans="3:17" x14ac:dyDescent="0.25">
      <c r="C13" t="s">
        <v>152</v>
      </c>
    </row>
    <row r="14" spans="3:17" x14ac:dyDescent="0.25">
      <c r="C14" t="s">
        <v>153</v>
      </c>
    </row>
    <row r="15" spans="3:17" x14ac:dyDescent="0.25">
      <c r="C15" s="57" t="s">
        <v>154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</row>
    <row r="16" spans="3:17" x14ac:dyDescent="0.25">
      <c r="C16" s="57" t="s">
        <v>155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</row>
    <row r="17" spans="3:8" x14ac:dyDescent="0.25">
      <c r="C17" s="3" t="s">
        <v>156</v>
      </c>
      <c r="D17" s="3"/>
      <c r="E17" s="3"/>
      <c r="F17" s="3"/>
      <c r="G17" s="3"/>
      <c r="H17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D17"/>
  <sheetViews>
    <sheetView zoomScaleNormal="100" workbookViewId="0"/>
  </sheetViews>
  <sheetFormatPr defaultColWidth="8.85546875" defaultRowHeight="15" x14ac:dyDescent="0.25"/>
  <sheetData>
    <row r="11" spans="2:2" x14ac:dyDescent="0.25">
      <c r="B11" t="s">
        <v>267</v>
      </c>
    </row>
    <row r="13" spans="2:2" x14ac:dyDescent="0.25">
      <c r="B13" t="s">
        <v>264</v>
      </c>
    </row>
    <row r="15" spans="2:2" x14ac:dyDescent="0.25">
      <c r="B15" t="s">
        <v>266</v>
      </c>
    </row>
    <row r="17" spans="1:4" ht="18.75" x14ac:dyDescent="0.3">
      <c r="A17" t="s">
        <v>2</v>
      </c>
      <c r="B17" s="64" t="s">
        <v>268</v>
      </c>
      <c r="C17" s="3"/>
      <c r="D17" s="3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I29"/>
  <sheetViews>
    <sheetView workbookViewId="0"/>
  </sheetViews>
  <sheetFormatPr defaultColWidth="8.85546875" defaultRowHeight="15" x14ac:dyDescent="0.25"/>
  <cols>
    <col min="4" max="4" width="11.140625" customWidth="1"/>
    <col min="5" max="5" width="11" customWidth="1"/>
  </cols>
  <sheetData>
    <row r="15" spans="3:3" x14ac:dyDescent="0.25">
      <c r="C15" t="s">
        <v>151</v>
      </c>
    </row>
    <row r="16" spans="3:3" x14ac:dyDescent="0.25">
      <c r="C16" t="s">
        <v>76</v>
      </c>
    </row>
    <row r="18" spans="2:9" x14ac:dyDescent="0.25">
      <c r="B18" s="3" t="s">
        <v>2</v>
      </c>
      <c r="C18" s="3" t="s">
        <v>262</v>
      </c>
      <c r="D18" s="45"/>
      <c r="E18" s="3"/>
      <c r="F18" s="3"/>
      <c r="G18" s="3"/>
      <c r="H18" s="3"/>
      <c r="I18" s="3"/>
    </row>
    <row r="20" spans="2:9" x14ac:dyDescent="0.25">
      <c r="E20" s="41" t="s">
        <v>317</v>
      </c>
      <c r="F20" t="s">
        <v>318</v>
      </c>
    </row>
    <row r="21" spans="2:9" x14ac:dyDescent="0.25">
      <c r="B21" t="s">
        <v>314</v>
      </c>
      <c r="C21" t="s">
        <v>315</v>
      </c>
      <c r="E21" s="6">
        <v>4800</v>
      </c>
    </row>
    <row r="22" spans="2:9" x14ac:dyDescent="0.25">
      <c r="C22" t="s">
        <v>321</v>
      </c>
      <c r="F22" s="41">
        <v>4800</v>
      </c>
    </row>
    <row r="23" spans="2:9" x14ac:dyDescent="0.25">
      <c r="F23" s="41"/>
    </row>
    <row r="24" spans="2:9" x14ac:dyDescent="0.25">
      <c r="B24" t="s">
        <v>319</v>
      </c>
      <c r="C24" t="s">
        <v>320</v>
      </c>
      <c r="E24" s="6">
        <v>1500</v>
      </c>
    </row>
    <row r="25" spans="2:9" x14ac:dyDescent="0.25">
      <c r="C25" t="s">
        <v>322</v>
      </c>
      <c r="F25" s="6">
        <v>1500</v>
      </c>
    </row>
    <row r="27" spans="2:9" x14ac:dyDescent="0.25">
      <c r="B27" t="s">
        <v>323</v>
      </c>
      <c r="C27" t="s">
        <v>316</v>
      </c>
      <c r="E27" s="6">
        <v>3300</v>
      </c>
    </row>
    <row r="28" spans="2:9" x14ac:dyDescent="0.25">
      <c r="C28" t="s">
        <v>324</v>
      </c>
      <c r="F28" s="6">
        <v>3267</v>
      </c>
    </row>
    <row r="29" spans="2:9" x14ac:dyDescent="0.25">
      <c r="C29" s="3" t="s">
        <v>325</v>
      </c>
      <c r="D29" s="3"/>
      <c r="E29" s="3"/>
      <c r="F29" s="3">
        <v>33</v>
      </c>
      <c r="G29" s="65" t="s">
        <v>326</v>
      </c>
      <c r="H29" t="s">
        <v>327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6:J23"/>
  <sheetViews>
    <sheetView workbookViewId="0"/>
  </sheetViews>
  <sheetFormatPr defaultColWidth="8.85546875" defaultRowHeight="15" x14ac:dyDescent="0.25"/>
  <cols>
    <col min="8" max="8" width="10" customWidth="1"/>
    <col min="9" max="9" width="11" customWidth="1"/>
  </cols>
  <sheetData>
    <row r="16" spans="8:10" x14ac:dyDescent="0.25">
      <c r="H16" s="21"/>
      <c r="I16" s="21"/>
      <c r="J16" s="21"/>
    </row>
    <row r="17" spans="4:10" x14ac:dyDescent="0.25">
      <c r="D17" s="94" t="s">
        <v>18</v>
      </c>
      <c r="E17" s="94"/>
      <c r="H17" s="94" t="s">
        <v>18</v>
      </c>
      <c r="I17" s="94"/>
    </row>
    <row r="18" spans="4:10" x14ac:dyDescent="0.25">
      <c r="D18" s="8" t="s">
        <v>19</v>
      </c>
      <c r="E18" s="6"/>
      <c r="G18" t="s">
        <v>19</v>
      </c>
      <c r="H18" s="8">
        <v>70000</v>
      </c>
      <c r="I18" s="6"/>
    </row>
    <row r="19" spans="4:10" x14ac:dyDescent="0.25">
      <c r="D19" s="7" t="s">
        <v>328</v>
      </c>
      <c r="E19" s="11" t="s">
        <v>21</v>
      </c>
      <c r="G19" t="s">
        <v>20</v>
      </c>
      <c r="H19" s="7">
        <v>195000</v>
      </c>
      <c r="I19" s="11">
        <v>3500</v>
      </c>
      <c r="J19" t="s">
        <v>21</v>
      </c>
    </row>
    <row r="20" spans="4:10" x14ac:dyDescent="0.25">
      <c r="D20" s="7" t="s">
        <v>24</v>
      </c>
      <c r="E20" s="11" t="s">
        <v>330</v>
      </c>
      <c r="G20" t="s">
        <v>24</v>
      </c>
      <c r="H20" s="7">
        <v>2300</v>
      </c>
      <c r="I20" s="11">
        <v>4650</v>
      </c>
      <c r="J20" t="s">
        <v>25</v>
      </c>
    </row>
    <row r="21" spans="4:10" x14ac:dyDescent="0.25">
      <c r="D21" s="20" t="s">
        <v>329</v>
      </c>
      <c r="E21" s="18" t="s">
        <v>23</v>
      </c>
      <c r="G21" t="s">
        <v>22</v>
      </c>
      <c r="H21" s="20">
        <v>17300</v>
      </c>
      <c r="I21" s="18">
        <v>158700</v>
      </c>
      <c r="J21" t="s">
        <v>23</v>
      </c>
    </row>
    <row r="22" spans="4:10" x14ac:dyDescent="0.25">
      <c r="D22" s="42" t="s">
        <v>77</v>
      </c>
      <c r="E22" s="6"/>
      <c r="G22" s="69" t="s">
        <v>1</v>
      </c>
      <c r="H22" s="23">
        <f>SUM(H18:H21)-I19-I20-I21</f>
        <v>117750</v>
      </c>
      <c r="I22" s="6"/>
    </row>
    <row r="23" spans="4:10" x14ac:dyDescent="0.25">
      <c r="D23" s="6"/>
    </row>
  </sheetData>
  <mergeCells count="2">
    <mergeCell ref="D17:E17"/>
    <mergeCell ref="H17:I1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G27"/>
  <sheetViews>
    <sheetView workbookViewId="0"/>
  </sheetViews>
  <sheetFormatPr defaultColWidth="8.85546875" defaultRowHeight="15" x14ac:dyDescent="0.25"/>
  <sheetData>
    <row r="20" spans="3:7" x14ac:dyDescent="0.25">
      <c r="C20" t="s">
        <v>41</v>
      </c>
      <c r="G20" s="6">
        <v>57200</v>
      </c>
    </row>
    <row r="21" spans="3:7" x14ac:dyDescent="0.25">
      <c r="C21" s="24" t="s">
        <v>43</v>
      </c>
      <c r="G21" s="6">
        <v>-1600</v>
      </c>
    </row>
    <row r="22" spans="3:7" x14ac:dyDescent="0.25">
      <c r="C22" s="24" t="s">
        <v>44</v>
      </c>
      <c r="G22" s="18">
        <v>-4300</v>
      </c>
    </row>
    <row r="23" spans="3:7" x14ac:dyDescent="0.25">
      <c r="C23" t="s">
        <v>42</v>
      </c>
      <c r="G23" s="6">
        <f>SUM(G20:G22)</f>
        <v>51300</v>
      </c>
    </row>
    <row r="24" spans="3:7" x14ac:dyDescent="0.25">
      <c r="C24" s="24" t="s">
        <v>45</v>
      </c>
      <c r="G24" s="18">
        <v>-34100</v>
      </c>
    </row>
    <row r="25" spans="3:7" x14ac:dyDescent="0.25">
      <c r="C25" t="s">
        <v>46</v>
      </c>
      <c r="G25" s="19">
        <f>SUM(G23:G24)</f>
        <v>17200</v>
      </c>
    </row>
    <row r="26" spans="3:7" x14ac:dyDescent="0.25">
      <c r="C26" s="24" t="s">
        <v>47</v>
      </c>
      <c r="G26" s="18">
        <v>-8400</v>
      </c>
    </row>
    <row r="27" spans="3:7" x14ac:dyDescent="0.25">
      <c r="C27" t="s">
        <v>48</v>
      </c>
      <c r="G27" s="6">
        <f>SUM(G25:G26)</f>
        <v>8800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H27"/>
  <sheetViews>
    <sheetView workbookViewId="0"/>
  </sheetViews>
  <sheetFormatPr defaultColWidth="8.85546875" defaultRowHeight="15" x14ac:dyDescent="0.25"/>
  <sheetData>
    <row r="14" spans="2:7" x14ac:dyDescent="0.25">
      <c r="D14" s="2" t="s">
        <v>26</v>
      </c>
      <c r="E14" s="2" t="s">
        <v>27</v>
      </c>
      <c r="F14" s="2" t="s">
        <v>28</v>
      </c>
      <c r="G14" s="2" t="s">
        <v>29</v>
      </c>
    </row>
    <row r="15" spans="2:7" x14ac:dyDescent="0.25">
      <c r="B15" s="24" t="s">
        <v>30</v>
      </c>
      <c r="C15" t="s">
        <v>19</v>
      </c>
      <c r="D15" s="1">
        <v>15</v>
      </c>
      <c r="E15" s="25">
        <v>12</v>
      </c>
      <c r="F15" s="25">
        <f>D15*E15</f>
        <v>180</v>
      </c>
      <c r="G15" s="1"/>
    </row>
    <row r="16" spans="2:7" x14ac:dyDescent="0.25">
      <c r="B16" s="24" t="s">
        <v>32</v>
      </c>
      <c r="C16" t="s">
        <v>31</v>
      </c>
      <c r="D16" s="1">
        <v>10</v>
      </c>
      <c r="E16" s="25">
        <v>13</v>
      </c>
      <c r="F16" s="25">
        <f>D16*E16</f>
        <v>130</v>
      </c>
      <c r="G16" s="1"/>
    </row>
    <row r="17" spans="2:8" x14ac:dyDescent="0.25">
      <c r="B17" s="24" t="s">
        <v>33</v>
      </c>
      <c r="C17" t="s">
        <v>31</v>
      </c>
      <c r="D17" s="28">
        <v>12</v>
      </c>
      <c r="E17" s="25">
        <v>11</v>
      </c>
      <c r="F17" s="27">
        <f>D17*E17</f>
        <v>132</v>
      </c>
      <c r="G17" s="1"/>
    </row>
    <row r="18" spans="2:8" x14ac:dyDescent="0.25">
      <c r="B18" s="24" t="s">
        <v>38</v>
      </c>
      <c r="D18" s="1">
        <f>SUM(D15:D17)</f>
        <v>37</v>
      </c>
      <c r="E18" s="25"/>
      <c r="F18" s="25">
        <f>SUM(F15:F17)</f>
        <v>442</v>
      </c>
      <c r="G18" s="1"/>
    </row>
    <row r="19" spans="2:8" x14ac:dyDescent="0.25">
      <c r="B19" s="24" t="s">
        <v>34</v>
      </c>
      <c r="C19" t="s">
        <v>35</v>
      </c>
      <c r="D19" s="1"/>
      <c r="E19" s="1"/>
      <c r="F19" s="1"/>
      <c r="G19" s="1">
        <v>30</v>
      </c>
      <c r="H19" t="s">
        <v>36</v>
      </c>
    </row>
    <row r="21" spans="2:8" x14ac:dyDescent="0.25">
      <c r="D21" s="2" t="s">
        <v>26</v>
      </c>
      <c r="E21" s="2" t="s">
        <v>27</v>
      </c>
      <c r="F21" s="2" t="s">
        <v>28</v>
      </c>
      <c r="G21" s="2"/>
    </row>
    <row r="22" spans="2:8" x14ac:dyDescent="0.25">
      <c r="D22" s="1">
        <v>15</v>
      </c>
      <c r="E22" s="25">
        <v>12</v>
      </c>
      <c r="F22" s="25">
        <f>D22*E22</f>
        <v>180</v>
      </c>
      <c r="G22" s="1"/>
    </row>
    <row r="23" spans="2:8" x14ac:dyDescent="0.25">
      <c r="D23" s="1">
        <v>10</v>
      </c>
      <c r="E23" s="25">
        <v>13</v>
      </c>
      <c r="F23" s="25">
        <f>D23*E23</f>
        <v>130</v>
      </c>
      <c r="G23" s="1"/>
    </row>
    <row r="24" spans="2:8" x14ac:dyDescent="0.25">
      <c r="D24" s="1">
        <v>5</v>
      </c>
      <c r="E24" s="25">
        <v>11</v>
      </c>
      <c r="F24" s="27">
        <f>D24*E24</f>
        <v>55</v>
      </c>
      <c r="G24" s="1"/>
    </row>
    <row r="25" spans="2:8" x14ac:dyDescent="0.25">
      <c r="D25" t="s">
        <v>37</v>
      </c>
      <c r="F25" s="26">
        <f>SUM(F22:F24)</f>
        <v>365</v>
      </c>
    </row>
    <row r="26" spans="2:8" x14ac:dyDescent="0.25">
      <c r="H26" t="s">
        <v>39</v>
      </c>
    </row>
    <row r="27" spans="2:8" x14ac:dyDescent="0.25">
      <c r="B27" s="3" t="s">
        <v>40</v>
      </c>
      <c r="C27" s="3"/>
      <c r="D27" s="29">
        <f>D17-D24</f>
        <v>7</v>
      </c>
      <c r="E27" s="30">
        <v>11</v>
      </c>
      <c r="F27" s="30">
        <f>D27*E27</f>
        <v>77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K14"/>
  <sheetViews>
    <sheetView workbookViewId="0"/>
  </sheetViews>
  <sheetFormatPr defaultColWidth="8.85546875" defaultRowHeight="15" x14ac:dyDescent="0.25"/>
  <sheetData>
    <row r="14" spans="2:11" x14ac:dyDescent="0.25">
      <c r="B14" t="s">
        <v>5</v>
      </c>
      <c r="C14" s="3" t="s">
        <v>157</v>
      </c>
      <c r="D14" s="3"/>
      <c r="E14" s="3"/>
      <c r="F14" s="3"/>
      <c r="G14" s="3"/>
      <c r="H14" s="3"/>
      <c r="I14" s="3"/>
      <c r="J14" s="3"/>
      <c r="K14" s="3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N18"/>
  <sheetViews>
    <sheetView workbookViewId="0"/>
  </sheetViews>
  <sheetFormatPr defaultColWidth="8.85546875" defaultRowHeight="15" x14ac:dyDescent="0.25"/>
  <sheetData>
    <row r="11" spans="2:14" x14ac:dyDescent="0.25">
      <c r="C11" s="2" t="s">
        <v>26</v>
      </c>
      <c r="D11" s="2" t="s">
        <v>158</v>
      </c>
      <c r="E11" s="2" t="s">
        <v>159</v>
      </c>
      <c r="L11" t="s">
        <v>171</v>
      </c>
    </row>
    <row r="12" spans="2:14" x14ac:dyDescent="0.25">
      <c r="B12" s="54">
        <v>43770</v>
      </c>
      <c r="C12">
        <v>5</v>
      </c>
      <c r="D12" s="41">
        <v>20</v>
      </c>
      <c r="E12" s="41">
        <f>C12*D12</f>
        <v>100</v>
      </c>
      <c r="G12" t="s">
        <v>172</v>
      </c>
      <c r="L12">
        <v>6</v>
      </c>
      <c r="M12" s="41">
        <v>25</v>
      </c>
      <c r="N12" s="41">
        <f>L12*M12</f>
        <v>150</v>
      </c>
    </row>
    <row r="13" spans="2:14" x14ac:dyDescent="0.25">
      <c r="B13" s="54">
        <v>43771</v>
      </c>
      <c r="C13">
        <v>10</v>
      </c>
      <c r="D13" s="41">
        <v>22</v>
      </c>
      <c r="E13">
        <f>C13*D13</f>
        <v>220</v>
      </c>
      <c r="G13" t="s">
        <v>161</v>
      </c>
      <c r="L13">
        <v>2</v>
      </c>
      <c r="M13" s="41">
        <v>22</v>
      </c>
      <c r="N13" s="31">
        <f>L13*M13</f>
        <v>44</v>
      </c>
    </row>
    <row r="14" spans="2:14" x14ac:dyDescent="0.25">
      <c r="B14" s="54">
        <v>43775</v>
      </c>
      <c r="C14">
        <v>6</v>
      </c>
      <c r="D14" s="41">
        <v>25</v>
      </c>
      <c r="E14" s="82">
        <f>C14*D14</f>
        <v>150</v>
      </c>
      <c r="G14" t="s">
        <v>160</v>
      </c>
      <c r="N14" s="41">
        <f>N12+N13</f>
        <v>194</v>
      </c>
    </row>
    <row r="15" spans="2:14" x14ac:dyDescent="0.25">
      <c r="E15" s="41">
        <f>E12+E13+E14</f>
        <v>470</v>
      </c>
      <c r="L15" s="3" t="s">
        <v>331</v>
      </c>
      <c r="M15" s="3"/>
      <c r="N15" s="3"/>
    </row>
    <row r="16" spans="2:14" x14ac:dyDescent="0.25">
      <c r="L16" s="57"/>
      <c r="M16" s="83" t="s">
        <v>332</v>
      </c>
      <c r="N16" s="57"/>
    </row>
    <row r="17" spans="2:6" x14ac:dyDescent="0.25">
      <c r="B17" s="3" t="s">
        <v>4</v>
      </c>
      <c r="C17" s="3" t="s">
        <v>162</v>
      </c>
      <c r="D17" s="3"/>
      <c r="E17" s="3"/>
      <c r="F17" s="3"/>
    </row>
    <row r="18" spans="2:6" x14ac:dyDescent="0.25">
      <c r="D18" s="41"/>
      <c r="E18" s="41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I26"/>
  <sheetViews>
    <sheetView workbookViewId="0"/>
  </sheetViews>
  <sheetFormatPr defaultColWidth="8.85546875" defaultRowHeight="15" x14ac:dyDescent="0.25"/>
  <cols>
    <col min="3" max="3" width="18.85546875" customWidth="1"/>
    <col min="6" max="6" width="9.85546875" bestFit="1" customWidth="1"/>
  </cols>
  <sheetData>
    <row r="14" spans="2:6" x14ac:dyDescent="0.25">
      <c r="D14" s="2" t="s">
        <v>26</v>
      </c>
      <c r="E14" s="2" t="s">
        <v>158</v>
      </c>
      <c r="F14" s="2" t="s">
        <v>159</v>
      </c>
    </row>
    <row r="15" spans="2:6" x14ac:dyDescent="0.25">
      <c r="B15" s="85" t="s">
        <v>19</v>
      </c>
      <c r="C15" s="54">
        <v>43770</v>
      </c>
      <c r="D15">
        <v>100</v>
      </c>
      <c r="E15" s="41">
        <v>20</v>
      </c>
      <c r="F15" s="41">
        <f>D15*E15</f>
        <v>2000</v>
      </c>
    </row>
    <row r="16" spans="2:6" x14ac:dyDescent="0.25">
      <c r="B16" t="s">
        <v>31</v>
      </c>
      <c r="C16" s="54">
        <v>43774</v>
      </c>
      <c r="D16">
        <v>100</v>
      </c>
      <c r="E16" s="41">
        <v>22</v>
      </c>
      <c r="F16" s="41">
        <v>2200</v>
      </c>
    </row>
    <row r="17" spans="2:9" x14ac:dyDescent="0.25">
      <c r="B17" t="s">
        <v>31</v>
      </c>
      <c r="C17" s="54">
        <v>43777</v>
      </c>
      <c r="D17">
        <v>50</v>
      </c>
      <c r="E17" s="41">
        <v>23</v>
      </c>
      <c r="F17" s="41">
        <f>D17*E17</f>
        <v>1150</v>
      </c>
    </row>
    <row r="18" spans="2:9" x14ac:dyDescent="0.25">
      <c r="C18" s="54"/>
      <c r="E18" s="41"/>
      <c r="F18" s="41"/>
      <c r="H18" t="s">
        <v>333</v>
      </c>
    </row>
    <row r="19" spans="2:9" x14ac:dyDescent="0.25">
      <c r="C19" s="54" t="s">
        <v>164</v>
      </c>
      <c r="D19">
        <v>250</v>
      </c>
      <c r="E19" s="84">
        <v>21.4</v>
      </c>
      <c r="F19" s="41">
        <v>5350</v>
      </c>
      <c r="I19" t="s">
        <v>334</v>
      </c>
    </row>
    <row r="20" spans="2:9" x14ac:dyDescent="0.25">
      <c r="C20" s="54"/>
      <c r="E20" s="41"/>
      <c r="F20" s="41"/>
    </row>
    <row r="21" spans="2:9" x14ac:dyDescent="0.25">
      <c r="B21" t="s">
        <v>35</v>
      </c>
      <c r="C21" s="54">
        <v>43785</v>
      </c>
      <c r="D21">
        <v>200</v>
      </c>
      <c r="E21" s="41">
        <v>45</v>
      </c>
      <c r="F21" s="41">
        <f>D21*E21</f>
        <v>9000</v>
      </c>
      <c r="G21" t="s">
        <v>165</v>
      </c>
    </row>
    <row r="22" spans="2:9" x14ac:dyDescent="0.25">
      <c r="B22" t="s">
        <v>335</v>
      </c>
      <c r="C22" s="54">
        <v>43788</v>
      </c>
      <c r="D22">
        <v>50</v>
      </c>
      <c r="E22" s="41">
        <v>25</v>
      </c>
      <c r="F22" s="41">
        <f>D22*E22</f>
        <v>1250</v>
      </c>
    </row>
    <row r="24" spans="2:9" x14ac:dyDescent="0.25">
      <c r="B24" t="s">
        <v>163</v>
      </c>
      <c r="D24">
        <v>50</v>
      </c>
      <c r="E24" s="58">
        <v>21.4</v>
      </c>
      <c r="F24" s="58">
        <f>D24*E24</f>
        <v>1070</v>
      </c>
      <c r="G24" s="65" t="s">
        <v>336</v>
      </c>
      <c r="H24" t="s">
        <v>337</v>
      </c>
    </row>
    <row r="25" spans="2:9" x14ac:dyDescent="0.25">
      <c r="D25">
        <v>50</v>
      </c>
      <c r="E25" s="41">
        <v>25</v>
      </c>
      <c r="F25" s="82">
        <f>D25*E25</f>
        <v>1250</v>
      </c>
    </row>
    <row r="26" spans="2:9" x14ac:dyDescent="0.25">
      <c r="F26" s="59">
        <f>F24+F25</f>
        <v>2320</v>
      </c>
      <c r="G26" t="s">
        <v>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J32"/>
  <sheetViews>
    <sheetView workbookViewId="0"/>
  </sheetViews>
  <sheetFormatPr defaultColWidth="8.85546875" defaultRowHeight="15" x14ac:dyDescent="0.25"/>
  <cols>
    <col min="1" max="1" width="10" customWidth="1"/>
    <col min="2" max="2" width="10.42578125" customWidth="1"/>
    <col min="8" max="8" width="17.7109375" customWidth="1"/>
  </cols>
  <sheetData>
    <row r="15" spans="1:10" x14ac:dyDescent="0.25">
      <c r="C15" s="2" t="s">
        <v>26</v>
      </c>
      <c r="D15" s="2" t="s">
        <v>158</v>
      </c>
      <c r="E15" s="2" t="s">
        <v>159</v>
      </c>
      <c r="I15" t="s">
        <v>170</v>
      </c>
    </row>
    <row r="16" spans="1:10" x14ac:dyDescent="0.25">
      <c r="A16" t="s">
        <v>19</v>
      </c>
      <c r="B16" s="54">
        <v>43466</v>
      </c>
      <c r="C16">
        <v>18</v>
      </c>
      <c r="D16" s="41">
        <v>13</v>
      </c>
      <c r="E16" s="41">
        <f>C16*D16</f>
        <v>234</v>
      </c>
      <c r="H16" t="s">
        <v>29</v>
      </c>
      <c r="I16" s="87">
        <f>E18+E20</f>
        <v>1536</v>
      </c>
      <c r="J16" t="s">
        <v>168</v>
      </c>
    </row>
    <row r="17" spans="1:10" x14ac:dyDescent="0.25">
      <c r="A17" t="s">
        <v>31</v>
      </c>
      <c r="B17" s="54">
        <v>43477</v>
      </c>
      <c r="C17">
        <v>15</v>
      </c>
      <c r="D17" s="41">
        <v>14</v>
      </c>
      <c r="E17" s="41">
        <f>C17*D17</f>
        <v>210</v>
      </c>
      <c r="H17" t="s">
        <v>167</v>
      </c>
      <c r="I17" s="89">
        <f>(C16*D16)+(6*D17)+(9*14)+(18*17)</f>
        <v>750</v>
      </c>
      <c r="J17" t="s">
        <v>169</v>
      </c>
    </row>
    <row r="18" spans="1:10" x14ac:dyDescent="0.25">
      <c r="A18" s="49" t="s">
        <v>35</v>
      </c>
      <c r="B18" s="54">
        <v>43484</v>
      </c>
      <c r="C18">
        <v>24</v>
      </c>
      <c r="D18" s="41">
        <v>28</v>
      </c>
      <c r="E18" s="87">
        <f>C18*D18</f>
        <v>672</v>
      </c>
      <c r="H18" t="s">
        <v>166</v>
      </c>
      <c r="I18" s="45">
        <f>I16-I17</f>
        <v>786</v>
      </c>
      <c r="J18" t="s">
        <v>1</v>
      </c>
    </row>
    <row r="19" spans="1:10" x14ac:dyDescent="0.25">
      <c r="A19" t="s">
        <v>31</v>
      </c>
      <c r="B19" s="54">
        <v>43485</v>
      </c>
      <c r="C19">
        <v>24</v>
      </c>
      <c r="D19" s="41">
        <v>17</v>
      </c>
      <c r="E19" s="41">
        <f>C19*D19</f>
        <v>408</v>
      </c>
    </row>
    <row r="20" spans="1:10" x14ac:dyDescent="0.25">
      <c r="A20" s="49" t="s">
        <v>35</v>
      </c>
      <c r="B20" s="54">
        <v>43492</v>
      </c>
      <c r="C20">
        <v>27</v>
      </c>
      <c r="D20" s="41">
        <v>32</v>
      </c>
      <c r="E20" s="87">
        <f>C20*D20</f>
        <v>864</v>
      </c>
    </row>
    <row r="23" spans="1:10" x14ac:dyDescent="0.25">
      <c r="C23" t="s">
        <v>339</v>
      </c>
      <c r="D23" t="s">
        <v>338</v>
      </c>
      <c r="E23" t="s">
        <v>23</v>
      </c>
    </row>
    <row r="24" spans="1:10" x14ac:dyDescent="0.25">
      <c r="A24" t="s">
        <v>340</v>
      </c>
      <c r="B24" s="86">
        <v>44197</v>
      </c>
      <c r="C24">
        <v>18</v>
      </c>
      <c r="D24">
        <v>13</v>
      </c>
      <c r="E24">
        <f>D24*C24</f>
        <v>234</v>
      </c>
    </row>
    <row r="25" spans="1:10" x14ac:dyDescent="0.25">
      <c r="B25" s="54">
        <v>44208</v>
      </c>
      <c r="C25">
        <v>6</v>
      </c>
      <c r="D25">
        <v>14</v>
      </c>
      <c r="E25" s="31">
        <f>D25*C25</f>
        <v>84</v>
      </c>
    </row>
    <row r="26" spans="1:10" x14ac:dyDescent="0.25">
      <c r="E26" s="88">
        <f>E24+E25</f>
        <v>318</v>
      </c>
    </row>
    <row r="27" spans="1:10" x14ac:dyDescent="0.25">
      <c r="A27" t="s">
        <v>341</v>
      </c>
      <c r="B27" s="54">
        <v>44208</v>
      </c>
      <c r="C27">
        <v>9</v>
      </c>
      <c r="D27">
        <v>14</v>
      </c>
    </row>
    <row r="29" spans="1:10" x14ac:dyDescent="0.25">
      <c r="A29" t="s">
        <v>342</v>
      </c>
      <c r="B29" s="54">
        <v>44208</v>
      </c>
      <c r="C29">
        <v>9</v>
      </c>
      <c r="D29">
        <v>14</v>
      </c>
      <c r="E29">
        <f>D29*C29</f>
        <v>126</v>
      </c>
    </row>
    <row r="30" spans="1:10" x14ac:dyDescent="0.25">
      <c r="B30" s="54">
        <v>44216</v>
      </c>
      <c r="C30">
        <v>18</v>
      </c>
      <c r="D30">
        <v>17</v>
      </c>
      <c r="E30" s="31">
        <f>D30*C30</f>
        <v>306</v>
      </c>
    </row>
    <row r="31" spans="1:10" x14ac:dyDescent="0.25">
      <c r="E31" s="88">
        <f>E29+E30</f>
        <v>432</v>
      </c>
    </row>
    <row r="32" spans="1:10" x14ac:dyDescent="0.25">
      <c r="A32" t="s">
        <v>341</v>
      </c>
      <c r="B32" s="54">
        <v>44216</v>
      </c>
      <c r="C32">
        <v>6</v>
      </c>
      <c r="D32">
        <v>17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L42"/>
  <sheetViews>
    <sheetView zoomScale="90" zoomScaleNormal="90" workbookViewId="0"/>
  </sheetViews>
  <sheetFormatPr defaultColWidth="8.85546875" defaultRowHeight="15" x14ac:dyDescent="0.25"/>
  <sheetData>
    <row r="13" spans="2:3" x14ac:dyDescent="0.25">
      <c r="B13" t="s">
        <v>63</v>
      </c>
    </row>
    <row r="15" spans="2:3" x14ac:dyDescent="0.25">
      <c r="C15" t="s">
        <v>64</v>
      </c>
    </row>
    <row r="17" spans="3:12" x14ac:dyDescent="0.25">
      <c r="C17" t="s">
        <v>68</v>
      </c>
    </row>
    <row r="19" spans="3:12" x14ac:dyDescent="0.25">
      <c r="J19" s="95" t="s">
        <v>59</v>
      </c>
      <c r="K19" s="95"/>
    </row>
    <row r="20" spans="3:12" x14ac:dyDescent="0.25">
      <c r="E20" s="92" t="s">
        <v>53</v>
      </c>
      <c r="F20" s="92"/>
      <c r="K20" s="92" t="s">
        <v>57</v>
      </c>
      <c r="L20" s="92"/>
    </row>
    <row r="22" spans="3:12" x14ac:dyDescent="0.25">
      <c r="E22" s="32"/>
      <c r="F22" s="35" t="s">
        <v>54</v>
      </c>
      <c r="G22" s="98" t="s">
        <v>55</v>
      </c>
      <c r="H22" s="99"/>
      <c r="I22" s="98" t="s">
        <v>56</v>
      </c>
      <c r="J22" s="99"/>
      <c r="K22" s="1" t="s">
        <v>58</v>
      </c>
      <c r="L22" s="34"/>
    </row>
    <row r="23" spans="3:12" x14ac:dyDescent="0.25">
      <c r="E23" s="96" t="s">
        <v>49</v>
      </c>
      <c r="F23" s="97"/>
      <c r="G23" s="96" t="s">
        <v>50</v>
      </c>
      <c r="H23" s="97"/>
      <c r="I23" s="96" t="s">
        <v>51</v>
      </c>
      <c r="J23" s="97"/>
      <c r="K23" s="96" t="s">
        <v>52</v>
      </c>
      <c r="L23" s="97"/>
    </row>
    <row r="25" spans="3:12" x14ac:dyDescent="0.25">
      <c r="E25" s="24" t="s">
        <v>60</v>
      </c>
    </row>
    <row r="27" spans="3:12" x14ac:dyDescent="0.25">
      <c r="F27" s="36" t="s">
        <v>65</v>
      </c>
      <c r="G27" s="37"/>
      <c r="H27" s="37"/>
      <c r="I27" s="38">
        <v>4800</v>
      </c>
      <c r="J27" s="5"/>
    </row>
    <row r="28" spans="3:12" x14ac:dyDescent="0.25">
      <c r="F28" s="33"/>
      <c r="G28" s="31" t="s">
        <v>61</v>
      </c>
      <c r="H28" s="31"/>
      <c r="I28" s="18"/>
      <c r="J28" s="20">
        <f>I27</f>
        <v>4800</v>
      </c>
    </row>
    <row r="29" spans="3:12" x14ac:dyDescent="0.25">
      <c r="I29" s="6"/>
      <c r="J29" s="6"/>
    </row>
    <row r="30" spans="3:12" x14ac:dyDescent="0.25">
      <c r="E30" s="24" t="s">
        <v>69</v>
      </c>
      <c r="I30" s="6"/>
      <c r="J30" s="6"/>
    </row>
    <row r="31" spans="3:12" x14ac:dyDescent="0.25">
      <c r="I31" s="6"/>
      <c r="J31" s="6"/>
    </row>
    <row r="32" spans="3:12" x14ac:dyDescent="0.25">
      <c r="F32" s="36" t="s">
        <v>66</v>
      </c>
      <c r="G32" s="37"/>
      <c r="H32" s="37"/>
      <c r="I32" s="38">
        <v>100</v>
      </c>
      <c r="J32" s="5"/>
    </row>
    <row r="33" spans="3:10" x14ac:dyDescent="0.25">
      <c r="F33" s="33"/>
      <c r="G33" s="31" t="s">
        <v>67</v>
      </c>
      <c r="H33" s="31"/>
      <c r="I33" s="18"/>
      <c r="J33" s="20">
        <f>I32</f>
        <v>100</v>
      </c>
    </row>
    <row r="34" spans="3:10" x14ac:dyDescent="0.25">
      <c r="I34" s="6"/>
      <c r="J34" s="6"/>
    </row>
    <row r="35" spans="3:10" x14ac:dyDescent="0.25">
      <c r="E35" t="s">
        <v>62</v>
      </c>
      <c r="I35" s="6"/>
      <c r="J35" s="6"/>
    </row>
    <row r="36" spans="3:10" x14ac:dyDescent="0.25">
      <c r="I36" s="6"/>
      <c r="J36" s="6"/>
    </row>
    <row r="37" spans="3:10" x14ac:dyDescent="0.25">
      <c r="F37" s="36" t="s">
        <v>8</v>
      </c>
      <c r="G37" s="37"/>
      <c r="H37" s="37"/>
      <c r="I37" s="38">
        <f>SUM(J38:J40)</f>
        <v>4920</v>
      </c>
      <c r="J37" s="5"/>
    </row>
    <row r="38" spans="3:10" x14ac:dyDescent="0.25">
      <c r="F38" s="32"/>
      <c r="G38" s="21" t="s">
        <v>65</v>
      </c>
      <c r="H38" s="21"/>
      <c r="I38" s="22"/>
      <c r="J38" s="7">
        <f>I27</f>
        <v>4800</v>
      </c>
    </row>
    <row r="39" spans="3:10" x14ac:dyDescent="0.25">
      <c r="F39" s="32"/>
      <c r="G39" s="39" t="s">
        <v>66</v>
      </c>
      <c r="H39" s="39"/>
      <c r="I39" s="40"/>
      <c r="J39" s="23">
        <f>I32</f>
        <v>100</v>
      </c>
    </row>
    <row r="40" spans="3:10" x14ac:dyDescent="0.25">
      <c r="F40" s="33"/>
      <c r="G40" s="31" t="s">
        <v>67</v>
      </c>
      <c r="H40" s="31"/>
      <c r="I40" s="18"/>
      <c r="J40" s="20">
        <v>20</v>
      </c>
    </row>
    <row r="42" spans="3:10" x14ac:dyDescent="0.25">
      <c r="C42" t="s">
        <v>70</v>
      </c>
    </row>
  </sheetData>
  <mergeCells count="9">
    <mergeCell ref="J19:K19"/>
    <mergeCell ref="E23:F23"/>
    <mergeCell ref="G23:H23"/>
    <mergeCell ref="I23:J23"/>
    <mergeCell ref="K23:L23"/>
    <mergeCell ref="E20:F20"/>
    <mergeCell ref="G22:H22"/>
    <mergeCell ref="I22:J22"/>
    <mergeCell ref="K20:L20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4:K21"/>
  <sheetViews>
    <sheetView workbookViewId="0"/>
  </sheetViews>
  <sheetFormatPr defaultColWidth="8.85546875" defaultRowHeight="15" x14ac:dyDescent="0.25"/>
  <sheetData>
    <row r="14" spans="4:11" x14ac:dyDescent="0.25">
      <c r="E14" s="94" t="s">
        <v>78</v>
      </c>
      <c r="F14" s="94"/>
      <c r="I14" s="100" t="s">
        <v>79</v>
      </c>
      <c r="J14" s="100"/>
    </row>
    <row r="15" spans="4:11" x14ac:dyDescent="0.25">
      <c r="D15" t="s">
        <v>19</v>
      </c>
      <c r="E15" s="8"/>
      <c r="F15" s="6"/>
      <c r="I15" s="8"/>
      <c r="J15" s="6">
        <v>300</v>
      </c>
      <c r="K15" t="s">
        <v>19</v>
      </c>
    </row>
    <row r="16" spans="4:11" x14ac:dyDescent="0.25">
      <c r="D16" t="s">
        <v>175</v>
      </c>
      <c r="E16" s="7">
        <v>900000</v>
      </c>
      <c r="F16" s="11"/>
      <c r="I16" s="7"/>
      <c r="J16" s="11"/>
    </row>
    <row r="17" spans="4:11" x14ac:dyDescent="0.25">
      <c r="E17" s="7"/>
      <c r="F17" s="11"/>
      <c r="I17" s="7"/>
      <c r="J17" s="60">
        <v>4500</v>
      </c>
      <c r="K17" t="s">
        <v>173</v>
      </c>
    </row>
    <row r="18" spans="4:11" x14ac:dyDescent="0.25">
      <c r="E18" s="20"/>
      <c r="F18" s="18"/>
      <c r="I18" s="20"/>
      <c r="J18" s="18"/>
    </row>
    <row r="19" spans="4:11" x14ac:dyDescent="0.25">
      <c r="D19" t="s">
        <v>77</v>
      </c>
      <c r="E19" s="42">
        <v>245000</v>
      </c>
      <c r="F19" s="6"/>
      <c r="I19" s="42"/>
      <c r="J19" s="44">
        <v>4800</v>
      </c>
      <c r="K19" t="s">
        <v>77</v>
      </c>
    </row>
    <row r="21" spans="4:11" x14ac:dyDescent="0.25">
      <c r="F21" s="3" t="s">
        <v>3</v>
      </c>
      <c r="G21" s="3" t="s">
        <v>174</v>
      </c>
      <c r="H21" s="3"/>
      <c r="I21" s="3"/>
      <c r="J21" s="3"/>
      <c r="K21" s="3"/>
    </row>
  </sheetData>
  <mergeCells count="2">
    <mergeCell ref="E14:F14"/>
    <mergeCell ref="I14:J1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6:K18"/>
  <sheetViews>
    <sheetView zoomScaleNormal="100" workbookViewId="0"/>
  </sheetViews>
  <sheetFormatPr defaultColWidth="8.85546875" defaultRowHeight="15" x14ac:dyDescent="0.25"/>
  <cols>
    <col min="9" max="9" width="9.42578125" customWidth="1"/>
  </cols>
  <sheetData>
    <row r="16" spans="3:10" x14ac:dyDescent="0.25">
      <c r="C16" t="s">
        <v>111</v>
      </c>
      <c r="I16" t="s">
        <v>272</v>
      </c>
      <c r="J16" s="6">
        <v>400000</v>
      </c>
    </row>
    <row r="17" spans="2:11" ht="15.75" x14ac:dyDescent="0.25">
      <c r="B17" t="s">
        <v>1</v>
      </c>
      <c r="C17" s="53" t="s">
        <v>112</v>
      </c>
      <c r="I17" t="s">
        <v>271</v>
      </c>
      <c r="J17" s="18">
        <v>-210000</v>
      </c>
      <c r="K17" t="s">
        <v>273</v>
      </c>
    </row>
    <row r="18" spans="2:11" x14ac:dyDescent="0.25">
      <c r="I18" s="3" t="s">
        <v>274</v>
      </c>
      <c r="J18" s="19">
        <v>190000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2:O18"/>
  <sheetViews>
    <sheetView workbookViewId="0"/>
  </sheetViews>
  <sheetFormatPr defaultColWidth="8.85546875" defaultRowHeight="15" x14ac:dyDescent="0.25"/>
  <sheetData>
    <row r="12" spans="6:15" x14ac:dyDescent="0.25">
      <c r="G12" s="94" t="s">
        <v>78</v>
      </c>
      <c r="H12" s="94"/>
      <c r="K12" s="100" t="s">
        <v>79</v>
      </c>
      <c r="L12" s="100"/>
    </row>
    <row r="13" spans="6:15" x14ac:dyDescent="0.25">
      <c r="F13" t="s">
        <v>19</v>
      </c>
      <c r="G13" s="8"/>
      <c r="H13" s="6"/>
      <c r="J13" s="54">
        <v>43466</v>
      </c>
      <c r="K13" s="8"/>
      <c r="L13" s="6">
        <v>950</v>
      </c>
      <c r="M13" t="s">
        <v>19</v>
      </c>
    </row>
    <row r="14" spans="6:15" x14ac:dyDescent="0.25">
      <c r="G14" s="7"/>
      <c r="H14" s="11"/>
      <c r="K14" s="7"/>
      <c r="L14" s="46">
        <v>6800</v>
      </c>
      <c r="M14" t="s">
        <v>177</v>
      </c>
      <c r="O14" t="s">
        <v>178</v>
      </c>
    </row>
    <row r="15" spans="6:15" x14ac:dyDescent="0.25">
      <c r="G15" s="7"/>
      <c r="H15" s="11"/>
      <c r="J15" t="s">
        <v>128</v>
      </c>
      <c r="K15" s="7">
        <v>3200</v>
      </c>
      <c r="L15" s="60">
        <v>1300</v>
      </c>
      <c r="M15" t="s">
        <v>127</v>
      </c>
    </row>
    <row r="16" spans="6:15" x14ac:dyDescent="0.25">
      <c r="G16" s="20"/>
      <c r="H16" s="18"/>
      <c r="K16" s="20"/>
      <c r="L16" s="18"/>
    </row>
    <row r="17" spans="6:13" x14ac:dyDescent="0.25">
      <c r="F17" t="s">
        <v>77</v>
      </c>
      <c r="G17" s="42">
        <v>97500</v>
      </c>
      <c r="H17" s="6"/>
      <c r="K17" s="42"/>
      <c r="L17" s="44">
        <v>5850</v>
      </c>
      <c r="M17" t="s">
        <v>77</v>
      </c>
    </row>
    <row r="18" spans="6:13" x14ac:dyDescent="0.25">
      <c r="L18" t="s">
        <v>176</v>
      </c>
    </row>
  </sheetData>
  <mergeCells count="2">
    <mergeCell ref="G12:H12"/>
    <mergeCell ref="K12:L1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N18"/>
  <sheetViews>
    <sheetView workbookViewId="0"/>
  </sheetViews>
  <sheetFormatPr defaultColWidth="8.85546875" defaultRowHeight="15" x14ac:dyDescent="0.25"/>
  <cols>
    <col min="11" max="11" width="11" customWidth="1"/>
  </cols>
  <sheetData>
    <row r="11" spans="3:14" x14ac:dyDescent="0.25">
      <c r="D11" s="94" t="s">
        <v>78</v>
      </c>
      <c r="E11" s="94"/>
      <c r="H11" s="100" t="s">
        <v>79</v>
      </c>
      <c r="I11" s="100"/>
      <c r="K11" t="s">
        <v>343</v>
      </c>
      <c r="M11" t="s">
        <v>231</v>
      </c>
      <c r="N11" t="s">
        <v>75</v>
      </c>
    </row>
    <row r="12" spans="3:14" x14ac:dyDescent="0.25">
      <c r="C12" t="s">
        <v>19</v>
      </c>
      <c r="D12" s="8"/>
      <c r="E12" s="6"/>
      <c r="H12" s="8"/>
      <c r="I12" s="6"/>
      <c r="J12" t="s">
        <v>19</v>
      </c>
      <c r="K12" t="s">
        <v>346</v>
      </c>
      <c r="L12" t="s">
        <v>344</v>
      </c>
      <c r="M12" s="6">
        <v>2000</v>
      </c>
    </row>
    <row r="13" spans="3:14" x14ac:dyDescent="0.25">
      <c r="D13" s="7" t="s">
        <v>127</v>
      </c>
      <c r="E13" s="11" t="s">
        <v>128</v>
      </c>
      <c r="H13" s="7" t="s">
        <v>128</v>
      </c>
      <c r="I13" s="11" t="s">
        <v>127</v>
      </c>
      <c r="L13" s="3" t="s">
        <v>345</v>
      </c>
      <c r="M13" s="3"/>
      <c r="N13" s="19">
        <v>2000</v>
      </c>
    </row>
    <row r="14" spans="3:14" x14ac:dyDescent="0.25">
      <c r="D14" s="7"/>
      <c r="E14" s="11"/>
      <c r="H14" s="7"/>
      <c r="I14" s="46">
        <v>2000</v>
      </c>
      <c r="N14" s="6"/>
    </row>
    <row r="15" spans="3:14" x14ac:dyDescent="0.25">
      <c r="D15" s="20"/>
      <c r="E15" s="18"/>
      <c r="H15" s="20"/>
      <c r="I15" s="18"/>
      <c r="L15" t="s">
        <v>276</v>
      </c>
      <c r="M15" s="6">
        <v>2000</v>
      </c>
    </row>
    <row r="16" spans="3:14" x14ac:dyDescent="0.25">
      <c r="C16" t="s">
        <v>77</v>
      </c>
      <c r="D16" s="42"/>
      <c r="E16" s="6"/>
      <c r="H16" s="42"/>
      <c r="I16" s="44"/>
      <c r="J16" t="s">
        <v>77</v>
      </c>
      <c r="N16" s="6">
        <v>2000</v>
      </c>
    </row>
    <row r="18" spans="3:11" x14ac:dyDescent="0.25">
      <c r="C18" s="3" t="s">
        <v>2</v>
      </c>
      <c r="D18" s="3" t="s">
        <v>129</v>
      </c>
      <c r="E18" s="3"/>
      <c r="F18" s="3"/>
      <c r="G18" s="3"/>
      <c r="H18" s="3"/>
      <c r="I18" s="3"/>
      <c r="J18" s="3"/>
      <c r="K18" s="3"/>
    </row>
  </sheetData>
  <mergeCells count="2">
    <mergeCell ref="D11:E11"/>
    <mergeCell ref="H11:I11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L20"/>
  <sheetViews>
    <sheetView workbookViewId="0"/>
  </sheetViews>
  <sheetFormatPr defaultColWidth="8.85546875" defaultRowHeight="15" x14ac:dyDescent="0.25"/>
  <sheetData>
    <row r="15" spans="2:10" x14ac:dyDescent="0.25">
      <c r="C15" s="94" t="s">
        <v>78</v>
      </c>
      <c r="D15" s="94"/>
      <c r="I15" s="100" t="s">
        <v>79</v>
      </c>
      <c r="J15" s="100"/>
    </row>
    <row r="16" spans="2:10" x14ac:dyDescent="0.25">
      <c r="B16" t="s">
        <v>19</v>
      </c>
      <c r="C16" s="8"/>
      <c r="D16" s="6"/>
      <c r="H16" s="69" t="s">
        <v>19</v>
      </c>
      <c r="I16" s="8">
        <v>45</v>
      </c>
      <c r="J16" s="6"/>
    </row>
    <row r="17" spans="2:12" x14ac:dyDescent="0.25">
      <c r="C17" s="7"/>
      <c r="D17" s="11"/>
      <c r="I17" s="7"/>
      <c r="J17" s="11"/>
    </row>
    <row r="18" spans="2:12" x14ac:dyDescent="0.25">
      <c r="C18" s="7"/>
      <c r="D18" s="11"/>
      <c r="I18" s="7"/>
      <c r="J18" s="46">
        <v>330</v>
      </c>
      <c r="L18" t="s">
        <v>81</v>
      </c>
    </row>
    <row r="19" spans="2:12" x14ac:dyDescent="0.25">
      <c r="C19" s="20"/>
      <c r="D19" s="18"/>
      <c r="I19" s="20"/>
      <c r="J19" s="18"/>
    </row>
    <row r="20" spans="2:12" x14ac:dyDescent="0.25">
      <c r="B20" t="s">
        <v>77</v>
      </c>
      <c r="C20" s="42">
        <v>15000</v>
      </c>
      <c r="D20" s="6"/>
      <c r="I20" s="42"/>
      <c r="J20" s="44">
        <f>135+150</f>
        <v>285</v>
      </c>
      <c r="K20" t="s">
        <v>77</v>
      </c>
      <c r="L20" t="s">
        <v>80</v>
      </c>
    </row>
  </sheetData>
  <mergeCells count="2">
    <mergeCell ref="C15:D15"/>
    <mergeCell ref="I15:J15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6:J32"/>
  <sheetViews>
    <sheetView workbookViewId="0"/>
  </sheetViews>
  <sheetFormatPr defaultColWidth="8.85546875" defaultRowHeight="15" x14ac:dyDescent="0.25"/>
  <sheetData>
    <row r="16" spans="4:9" x14ac:dyDescent="0.25">
      <c r="D16" s="94" t="s">
        <v>78</v>
      </c>
      <c r="E16" s="94"/>
      <c r="H16" s="100" t="s">
        <v>79</v>
      </c>
      <c r="I16" s="100"/>
    </row>
    <row r="17" spans="3:10" x14ac:dyDescent="0.25">
      <c r="C17" t="s">
        <v>19</v>
      </c>
      <c r="D17" s="8"/>
      <c r="E17" s="6"/>
      <c r="H17" s="8"/>
      <c r="I17" s="6"/>
      <c r="J17" t="s">
        <v>19</v>
      </c>
    </row>
    <row r="18" spans="3:10" x14ac:dyDescent="0.25">
      <c r="D18" s="7"/>
      <c r="E18" s="11"/>
      <c r="H18" s="7"/>
      <c r="I18" s="11"/>
    </row>
    <row r="19" spans="3:10" x14ac:dyDescent="0.25">
      <c r="D19" s="7"/>
      <c r="E19" s="11"/>
      <c r="H19" s="7"/>
      <c r="I19" s="11"/>
    </row>
    <row r="20" spans="3:10" x14ac:dyDescent="0.25">
      <c r="D20" s="20"/>
      <c r="E20" s="18"/>
      <c r="H20" s="20"/>
      <c r="I20" s="18"/>
    </row>
    <row r="21" spans="3:10" x14ac:dyDescent="0.25">
      <c r="C21" t="s">
        <v>77</v>
      </c>
      <c r="D21" s="42">
        <v>9500</v>
      </c>
      <c r="E21" s="6"/>
      <c r="H21" s="42"/>
      <c r="I21" s="44">
        <v>400</v>
      </c>
      <c r="J21" t="s">
        <v>77</v>
      </c>
    </row>
    <row r="23" spans="3:10" x14ac:dyDescent="0.25">
      <c r="F23" s="3" t="s">
        <v>82</v>
      </c>
      <c r="G23" s="3"/>
      <c r="H23" s="3"/>
      <c r="I23" s="3"/>
    </row>
    <row r="25" spans="3:10" x14ac:dyDescent="0.25">
      <c r="D25" s="94" t="s">
        <v>78</v>
      </c>
      <c r="E25" s="94"/>
      <c r="H25" s="100" t="s">
        <v>79</v>
      </c>
      <c r="I25" s="100"/>
    </row>
    <row r="26" spans="3:10" x14ac:dyDescent="0.25">
      <c r="C26" t="s">
        <v>19</v>
      </c>
      <c r="D26" s="8">
        <v>9500</v>
      </c>
      <c r="E26" s="6"/>
      <c r="H26" s="8"/>
      <c r="I26" s="6">
        <v>400</v>
      </c>
      <c r="J26" t="s">
        <v>19</v>
      </c>
    </row>
    <row r="27" spans="3:10" x14ac:dyDescent="0.25">
      <c r="D27" s="7"/>
      <c r="E27" s="11"/>
      <c r="H27" s="7"/>
      <c r="I27" s="11"/>
    </row>
    <row r="28" spans="3:10" x14ac:dyDescent="0.25">
      <c r="D28" s="7"/>
      <c r="E28" s="11">
        <v>100</v>
      </c>
      <c r="H28" s="7">
        <v>100</v>
      </c>
      <c r="I28" s="11"/>
    </row>
    <row r="29" spans="3:10" x14ac:dyDescent="0.25">
      <c r="D29" s="20"/>
      <c r="E29" s="18"/>
      <c r="H29" s="20"/>
      <c r="I29" s="18"/>
    </row>
    <row r="30" spans="3:10" x14ac:dyDescent="0.25">
      <c r="C30" t="s">
        <v>77</v>
      </c>
      <c r="D30" s="42">
        <v>9400</v>
      </c>
      <c r="E30" s="6"/>
      <c r="H30" s="42"/>
      <c r="I30" s="44">
        <v>300</v>
      </c>
      <c r="J30" t="s">
        <v>77</v>
      </c>
    </row>
    <row r="31" spans="3:10" x14ac:dyDescent="0.25">
      <c r="D31" s="43"/>
      <c r="E31" s="6"/>
      <c r="F31" t="s">
        <v>84</v>
      </c>
      <c r="H31" s="43"/>
      <c r="I31" s="44"/>
    </row>
    <row r="32" spans="3:10" x14ac:dyDescent="0.25">
      <c r="F32" s="45" t="s">
        <v>83</v>
      </c>
      <c r="G32" s="3"/>
      <c r="H32" s="3"/>
      <c r="I32" s="45">
        <v>9100</v>
      </c>
    </row>
  </sheetData>
  <mergeCells count="4">
    <mergeCell ref="D16:E16"/>
    <mergeCell ref="H16:I16"/>
    <mergeCell ref="D25:E25"/>
    <mergeCell ref="H25:I25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G29"/>
  <sheetViews>
    <sheetView workbookViewId="0"/>
  </sheetViews>
  <sheetFormatPr defaultColWidth="8.85546875" defaultRowHeight="15" x14ac:dyDescent="0.25"/>
  <cols>
    <col min="5" max="5" width="19.28515625" customWidth="1"/>
  </cols>
  <sheetData>
    <row r="14" spans="2:4" x14ac:dyDescent="0.25">
      <c r="B14" t="s">
        <v>347</v>
      </c>
    </row>
    <row r="16" spans="2:4" x14ac:dyDescent="0.25">
      <c r="B16" t="s">
        <v>348</v>
      </c>
      <c r="D16" t="s">
        <v>349</v>
      </c>
    </row>
    <row r="18" spans="2:7" x14ac:dyDescent="0.25">
      <c r="B18" t="s">
        <v>350</v>
      </c>
      <c r="F18" s="90" t="s">
        <v>351</v>
      </c>
      <c r="G18" t="s">
        <v>352</v>
      </c>
    </row>
    <row r="20" spans="2:7" x14ac:dyDescent="0.25">
      <c r="B20" t="s">
        <v>353</v>
      </c>
      <c r="D20" s="94" t="s">
        <v>354</v>
      </c>
      <c r="E20" s="94"/>
      <c r="F20" s="24" t="s">
        <v>355</v>
      </c>
    </row>
    <row r="21" spans="2:7" x14ac:dyDescent="0.25">
      <c r="D21" s="101">
        <v>7</v>
      </c>
      <c r="E21" s="101"/>
    </row>
    <row r="22" spans="2:7" x14ac:dyDescent="0.25">
      <c r="E22" t="s">
        <v>356</v>
      </c>
    </row>
    <row r="26" spans="2:7" x14ac:dyDescent="0.25">
      <c r="B26" t="s">
        <v>179</v>
      </c>
      <c r="D26" s="41">
        <v>2375</v>
      </c>
      <c r="E26" t="s">
        <v>180</v>
      </c>
    </row>
    <row r="27" spans="2:7" x14ac:dyDescent="0.25">
      <c r="B27" t="s">
        <v>181</v>
      </c>
      <c r="F27" t="s">
        <v>182</v>
      </c>
    </row>
    <row r="29" spans="2:7" x14ac:dyDescent="0.25">
      <c r="B29" t="s">
        <v>183</v>
      </c>
      <c r="D29" s="45">
        <v>2321</v>
      </c>
      <c r="E29" t="s">
        <v>184</v>
      </c>
      <c r="F29" t="s">
        <v>185</v>
      </c>
    </row>
  </sheetData>
  <mergeCells count="2">
    <mergeCell ref="D20:E20"/>
    <mergeCell ref="D21:E2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I22"/>
  <sheetViews>
    <sheetView workbookViewId="0"/>
  </sheetViews>
  <sheetFormatPr defaultColWidth="8.85546875" defaultRowHeight="15" x14ac:dyDescent="0.25"/>
  <cols>
    <col min="6" max="6" width="13.28515625" customWidth="1"/>
    <col min="7" max="7" width="17.28515625" customWidth="1"/>
  </cols>
  <sheetData>
    <row r="15" spans="2:2" x14ac:dyDescent="0.25">
      <c r="B15" t="s">
        <v>191</v>
      </c>
    </row>
    <row r="16" spans="2:2" x14ac:dyDescent="0.25">
      <c r="B16" t="s">
        <v>192</v>
      </c>
    </row>
    <row r="17" spans="2:9" x14ac:dyDescent="0.25">
      <c r="B17" t="s">
        <v>203</v>
      </c>
      <c r="G17" t="s">
        <v>193</v>
      </c>
      <c r="H17" t="s">
        <v>196</v>
      </c>
    </row>
    <row r="18" spans="2:9" x14ac:dyDescent="0.25">
      <c r="G18" t="s">
        <v>194</v>
      </c>
      <c r="H18" t="s">
        <v>197</v>
      </c>
    </row>
    <row r="19" spans="2:9" x14ac:dyDescent="0.25">
      <c r="G19" t="s">
        <v>195</v>
      </c>
      <c r="H19" t="s">
        <v>198</v>
      </c>
    </row>
    <row r="20" spans="2:9" x14ac:dyDescent="0.25">
      <c r="B20" t="s">
        <v>199</v>
      </c>
      <c r="G20" s="3" t="s">
        <v>193</v>
      </c>
      <c r="H20" s="3" t="s">
        <v>200</v>
      </c>
      <c r="I20" s="3"/>
    </row>
    <row r="21" spans="2:9" x14ac:dyDescent="0.25">
      <c r="G21" s="3" t="s">
        <v>194</v>
      </c>
      <c r="H21" s="3" t="s">
        <v>201</v>
      </c>
      <c r="I21" s="3"/>
    </row>
    <row r="22" spans="2:9" x14ac:dyDescent="0.25">
      <c r="G22" s="3" t="s">
        <v>195</v>
      </c>
      <c r="H22" s="3" t="s">
        <v>202</v>
      </c>
      <c r="I22" s="3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F16"/>
  <sheetViews>
    <sheetView workbookViewId="0"/>
  </sheetViews>
  <sheetFormatPr defaultColWidth="8.85546875" defaultRowHeight="15" x14ac:dyDescent="0.25"/>
  <sheetData>
    <row r="15" spans="1:6" x14ac:dyDescent="0.25">
      <c r="B15" t="s">
        <v>186</v>
      </c>
      <c r="C15" t="s">
        <v>187</v>
      </c>
      <c r="F15" t="s">
        <v>190</v>
      </c>
    </row>
    <row r="16" spans="1:6" x14ac:dyDescent="0.25">
      <c r="A16" t="s">
        <v>5</v>
      </c>
      <c r="B16" s="3" t="s">
        <v>188</v>
      </c>
      <c r="C16" s="3" t="s">
        <v>189</v>
      </c>
      <c r="D16" s="3"/>
      <c r="E16" s="3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:G17"/>
  <sheetViews>
    <sheetView workbookViewId="0"/>
  </sheetViews>
  <sheetFormatPr defaultColWidth="8.85546875" defaultRowHeight="15" x14ac:dyDescent="0.25"/>
  <sheetData>
    <row r="12" spans="4:5" x14ac:dyDescent="0.25">
      <c r="D12" t="s">
        <v>204</v>
      </c>
    </row>
    <row r="14" spans="4:5" x14ac:dyDescent="0.25">
      <c r="D14">
        <v>2003</v>
      </c>
      <c r="E14" t="s">
        <v>205</v>
      </c>
    </row>
    <row r="15" spans="4:5" x14ac:dyDescent="0.25">
      <c r="D15">
        <v>2004</v>
      </c>
      <c r="E15" t="s">
        <v>206</v>
      </c>
    </row>
    <row r="16" spans="4:5" x14ac:dyDescent="0.25">
      <c r="D16" t="s">
        <v>207</v>
      </c>
    </row>
    <row r="17" spans="3:7" x14ac:dyDescent="0.25">
      <c r="C17" t="s">
        <v>2</v>
      </c>
      <c r="D17" s="3" t="s">
        <v>208</v>
      </c>
      <c r="E17" s="3"/>
      <c r="F17" s="3"/>
      <c r="G17" s="3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D12"/>
  <sheetViews>
    <sheetView workbookViewId="0"/>
  </sheetViews>
  <sheetFormatPr defaultColWidth="8.85546875" defaultRowHeight="15" x14ac:dyDescent="0.25"/>
  <sheetData>
    <row r="11" spans="2:4" x14ac:dyDescent="0.25">
      <c r="C11" t="s">
        <v>209</v>
      </c>
    </row>
    <row r="12" spans="2:4" x14ac:dyDescent="0.25">
      <c r="B12" s="3" t="s">
        <v>4</v>
      </c>
      <c r="C12" s="3" t="s">
        <v>263</v>
      </c>
      <c r="D12" s="3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2:G23"/>
  <sheetViews>
    <sheetView workbookViewId="0"/>
  </sheetViews>
  <sheetFormatPr defaultColWidth="8.85546875" defaultRowHeight="15" x14ac:dyDescent="0.25"/>
  <cols>
    <col min="5" max="5" width="18.140625" customWidth="1"/>
  </cols>
  <sheetData>
    <row r="12" spans="4:4" x14ac:dyDescent="0.25">
      <c r="D12" t="s">
        <v>256</v>
      </c>
    </row>
    <row r="14" spans="4:4" x14ac:dyDescent="0.25">
      <c r="D14" t="s">
        <v>257</v>
      </c>
    </row>
    <row r="15" spans="4:4" x14ac:dyDescent="0.25">
      <c r="D15" t="s">
        <v>258</v>
      </c>
    </row>
    <row r="16" spans="4:4" x14ac:dyDescent="0.25">
      <c r="D16" t="s">
        <v>259</v>
      </c>
    </row>
    <row r="17" spans="4:7" x14ac:dyDescent="0.25">
      <c r="D17" t="s">
        <v>260</v>
      </c>
    </row>
    <row r="19" spans="4:7" x14ac:dyDescent="0.25">
      <c r="F19" t="s">
        <v>230</v>
      </c>
    </row>
    <row r="21" spans="4:7" x14ac:dyDescent="0.25">
      <c r="E21" t="s">
        <v>8</v>
      </c>
      <c r="F21">
        <v>371</v>
      </c>
    </row>
    <row r="22" spans="4:7" x14ac:dyDescent="0.25">
      <c r="E22" t="s">
        <v>29</v>
      </c>
      <c r="G22">
        <v>350</v>
      </c>
    </row>
    <row r="23" spans="4:7" x14ac:dyDescent="0.25">
      <c r="D23" s="3" t="s">
        <v>3</v>
      </c>
      <c r="E23" s="3" t="s">
        <v>261</v>
      </c>
      <c r="F23" s="3"/>
      <c r="G23" s="3">
        <v>21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1:K15"/>
  <sheetViews>
    <sheetView workbookViewId="0"/>
  </sheetViews>
  <sheetFormatPr defaultColWidth="8.85546875" defaultRowHeight="15" x14ac:dyDescent="0.25"/>
  <sheetData>
    <row r="11" spans="5:11" x14ac:dyDescent="0.25">
      <c r="G11" t="s">
        <v>110</v>
      </c>
    </row>
    <row r="12" spans="5:11" x14ac:dyDescent="0.25">
      <c r="F12" t="s">
        <v>109</v>
      </c>
    </row>
    <row r="14" spans="5:11" ht="18.75" x14ac:dyDescent="0.3">
      <c r="F14" s="52" t="s">
        <v>113</v>
      </c>
    </row>
    <row r="15" spans="5:11" x14ac:dyDescent="0.25">
      <c r="E15" t="s">
        <v>3</v>
      </c>
      <c r="F15" s="3" t="s">
        <v>114</v>
      </c>
      <c r="G15" s="3"/>
      <c r="H15" s="3"/>
      <c r="I15" s="3"/>
      <c r="J15" s="3"/>
      <c r="K15" s="3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3:J20"/>
  <sheetViews>
    <sheetView zoomScaleNormal="100" workbookViewId="0"/>
  </sheetViews>
  <sheetFormatPr defaultColWidth="8.85546875" defaultRowHeight="15" x14ac:dyDescent="0.25"/>
  <cols>
    <col min="5" max="5" width="13" customWidth="1"/>
    <col min="6" max="6" width="15.42578125" customWidth="1"/>
  </cols>
  <sheetData>
    <row r="13" spans="3:10" x14ac:dyDescent="0.25">
      <c r="C13" t="s">
        <v>210</v>
      </c>
      <c r="J13" t="s">
        <v>211</v>
      </c>
    </row>
    <row r="15" spans="3:10" x14ac:dyDescent="0.25">
      <c r="E15" s="100" t="s">
        <v>212</v>
      </c>
      <c r="F15" s="100"/>
    </row>
    <row r="16" spans="3:10" x14ac:dyDescent="0.25">
      <c r="E16" s="8"/>
      <c r="F16" s="6">
        <v>29000</v>
      </c>
      <c r="G16" t="s">
        <v>19</v>
      </c>
    </row>
    <row r="17" spans="5:7" x14ac:dyDescent="0.25">
      <c r="E17" s="7"/>
      <c r="F17" s="11"/>
    </row>
    <row r="18" spans="5:7" x14ac:dyDescent="0.25">
      <c r="E18" s="7"/>
      <c r="F18" s="11">
        <v>35000</v>
      </c>
      <c r="G18" t="s">
        <v>213</v>
      </c>
    </row>
    <row r="19" spans="5:7" x14ac:dyDescent="0.25">
      <c r="E19" s="20"/>
      <c r="F19" s="18"/>
    </row>
    <row r="20" spans="5:7" x14ac:dyDescent="0.25">
      <c r="E20" s="42"/>
      <c r="F20" s="19">
        <v>64000</v>
      </c>
      <c r="G20" t="s">
        <v>77</v>
      </c>
    </row>
  </sheetData>
  <mergeCells count="1">
    <mergeCell ref="E15:F1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:E12"/>
  <sheetViews>
    <sheetView workbookViewId="0"/>
  </sheetViews>
  <sheetFormatPr defaultColWidth="8.85546875" defaultRowHeight="15" x14ac:dyDescent="0.25"/>
  <sheetData>
    <row r="12" spans="3:5" x14ac:dyDescent="0.25">
      <c r="C12" s="3" t="s">
        <v>2</v>
      </c>
      <c r="D12" s="3" t="s">
        <v>214</v>
      </c>
      <c r="E12" s="3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M29"/>
  <sheetViews>
    <sheetView workbookViewId="0"/>
  </sheetViews>
  <sheetFormatPr defaultColWidth="8.85546875" defaultRowHeight="15" x14ac:dyDescent="0.25"/>
  <cols>
    <col min="2" max="2" width="12.85546875" bestFit="1" customWidth="1"/>
    <col min="3" max="3" width="13.85546875" customWidth="1"/>
  </cols>
  <sheetData>
    <row r="11" spans="3:13" x14ac:dyDescent="0.25">
      <c r="D11" t="s">
        <v>215</v>
      </c>
    </row>
    <row r="12" spans="3:13" x14ac:dyDescent="0.25">
      <c r="C12" t="s">
        <v>216</v>
      </c>
    </row>
    <row r="13" spans="3:13" x14ac:dyDescent="0.25">
      <c r="C13" t="s">
        <v>217</v>
      </c>
    </row>
    <row r="14" spans="3:13" x14ac:dyDescent="0.25">
      <c r="C14" t="s">
        <v>219</v>
      </c>
    </row>
    <row r="15" spans="3:13" x14ac:dyDescent="0.25">
      <c r="C15" s="3" t="s">
        <v>218</v>
      </c>
      <c r="D15" s="3"/>
      <c r="E15" s="3"/>
      <c r="F15" s="3"/>
      <c r="G15" s="3"/>
      <c r="H15" s="3"/>
      <c r="I15" s="3"/>
      <c r="J15" s="3"/>
      <c r="K15" s="3"/>
      <c r="L15" s="3"/>
      <c r="M15" s="3"/>
    </row>
    <row r="18" spans="2:6" x14ac:dyDescent="0.25">
      <c r="B18" t="s">
        <v>357</v>
      </c>
    </row>
    <row r="20" spans="2:6" x14ac:dyDescent="0.25">
      <c r="B20" t="s">
        <v>359</v>
      </c>
      <c r="C20" t="s">
        <v>276</v>
      </c>
      <c r="D20" s="6">
        <v>5000</v>
      </c>
    </row>
    <row r="21" spans="2:6" x14ac:dyDescent="0.25">
      <c r="C21" t="s">
        <v>358</v>
      </c>
      <c r="E21" s="6">
        <v>5000</v>
      </c>
    </row>
    <row r="23" spans="2:6" x14ac:dyDescent="0.25">
      <c r="B23" t="s">
        <v>360</v>
      </c>
      <c r="C23" t="s">
        <v>361</v>
      </c>
      <c r="D23">
        <v>25</v>
      </c>
      <c r="F23" t="s">
        <v>363</v>
      </c>
    </row>
    <row r="24" spans="2:6" x14ac:dyDescent="0.25">
      <c r="C24" t="s">
        <v>362</v>
      </c>
      <c r="E24">
        <v>25</v>
      </c>
    </row>
    <row r="26" spans="2:6" x14ac:dyDescent="0.25">
      <c r="B26" t="s">
        <v>364</v>
      </c>
      <c r="C26" t="s">
        <v>365</v>
      </c>
      <c r="D26">
        <v>50</v>
      </c>
      <c r="F26" t="s">
        <v>369</v>
      </c>
    </row>
    <row r="27" spans="2:6" x14ac:dyDescent="0.25">
      <c r="C27" s="3" t="s">
        <v>366</v>
      </c>
      <c r="D27" s="3">
        <v>25</v>
      </c>
    </row>
    <row r="28" spans="2:6" x14ac:dyDescent="0.25">
      <c r="C28" t="s">
        <v>367</v>
      </c>
      <c r="D28" s="6">
        <v>5000</v>
      </c>
    </row>
    <row r="29" spans="2:6" x14ac:dyDescent="0.25">
      <c r="C29" t="s">
        <v>368</v>
      </c>
      <c r="E29" s="6">
        <v>5075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4:H25"/>
  <sheetViews>
    <sheetView workbookViewId="0"/>
  </sheetViews>
  <sheetFormatPr defaultColWidth="8.85546875" defaultRowHeight="15" x14ac:dyDescent="0.25"/>
  <cols>
    <col min="5" max="7" width="10.85546875" bestFit="1" customWidth="1"/>
  </cols>
  <sheetData>
    <row r="14" spans="4:5" x14ac:dyDescent="0.25">
      <c r="D14" t="s">
        <v>85</v>
      </c>
    </row>
    <row r="16" spans="4:5" x14ac:dyDescent="0.25">
      <c r="D16" t="s">
        <v>8</v>
      </c>
      <c r="E16" s="41">
        <f>G17+G18</f>
        <v>1020000</v>
      </c>
    </row>
    <row r="17" spans="3:8" x14ac:dyDescent="0.25">
      <c r="D17" t="s">
        <v>370</v>
      </c>
      <c r="G17" s="41">
        <v>20000</v>
      </c>
    </row>
    <row r="18" spans="3:8" x14ac:dyDescent="0.25">
      <c r="D18" t="s">
        <v>371</v>
      </c>
      <c r="G18" s="41">
        <v>1000000</v>
      </c>
    </row>
    <row r="20" spans="3:8" x14ac:dyDescent="0.25">
      <c r="D20" s="57" t="s">
        <v>86</v>
      </c>
      <c r="E20" s="57"/>
    </row>
    <row r="22" spans="3:8" x14ac:dyDescent="0.25">
      <c r="D22" t="s">
        <v>87</v>
      </c>
      <c r="F22" s="41">
        <v>1000000</v>
      </c>
      <c r="H22" t="s">
        <v>91</v>
      </c>
    </row>
    <row r="23" spans="3:8" x14ac:dyDescent="0.25">
      <c r="D23" t="s">
        <v>88</v>
      </c>
      <c r="F23" s="41">
        <v>12000</v>
      </c>
      <c r="H23" t="s">
        <v>92</v>
      </c>
    </row>
    <row r="24" spans="3:8" x14ac:dyDescent="0.25">
      <c r="C24" t="s">
        <v>4</v>
      </c>
      <c r="D24" s="3" t="s">
        <v>372</v>
      </c>
      <c r="E24" s="3"/>
      <c r="F24" s="3"/>
      <c r="G24" s="45">
        <v>22000</v>
      </c>
      <c r="H24" t="s">
        <v>90</v>
      </c>
    </row>
    <row r="25" spans="3:8" x14ac:dyDescent="0.25">
      <c r="D25" t="s">
        <v>373</v>
      </c>
      <c r="G25" s="41">
        <v>990000</v>
      </c>
      <c r="H25" t="s">
        <v>89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F12"/>
  <sheetViews>
    <sheetView zoomScale="120" zoomScaleNormal="120" workbookViewId="0"/>
  </sheetViews>
  <sheetFormatPr defaultColWidth="8.85546875" defaultRowHeight="15" x14ac:dyDescent="0.25"/>
  <cols>
    <col min="4" max="4" width="10.140625" bestFit="1" customWidth="1"/>
  </cols>
  <sheetData>
    <row r="10" spans="2:6" x14ac:dyDescent="0.25">
      <c r="C10" t="s">
        <v>220</v>
      </c>
      <c r="F10" t="s">
        <v>226</v>
      </c>
    </row>
    <row r="11" spans="2:6" x14ac:dyDescent="0.25">
      <c r="B11" s="49" t="s">
        <v>221</v>
      </c>
      <c r="C11" s="49" t="s">
        <v>222</v>
      </c>
      <c r="D11" s="49" t="s">
        <v>223</v>
      </c>
      <c r="E11" s="49" t="s">
        <v>224</v>
      </c>
      <c r="F11" s="49" t="s">
        <v>225</v>
      </c>
    </row>
    <row r="12" spans="2:6" x14ac:dyDescent="0.25">
      <c r="B12">
        <v>20</v>
      </c>
      <c r="C12">
        <v>3</v>
      </c>
      <c r="D12" s="61">
        <v>107441.25</v>
      </c>
      <c r="E12">
        <v>3500</v>
      </c>
      <c r="F12" s="6">
        <v>100000</v>
      </c>
    </row>
  </sheetData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J23"/>
  <sheetViews>
    <sheetView workbookViewId="0"/>
  </sheetViews>
  <sheetFormatPr defaultColWidth="8.85546875" defaultRowHeight="15" x14ac:dyDescent="0.25"/>
  <sheetData>
    <row r="16" spans="2:2" x14ac:dyDescent="0.25">
      <c r="B16" t="s">
        <v>227</v>
      </c>
    </row>
    <row r="17" spans="1:10" x14ac:dyDescent="0.25">
      <c r="B17" t="s">
        <v>228</v>
      </c>
    </row>
    <row r="18" spans="1:10" x14ac:dyDescent="0.25">
      <c r="A18" s="3" t="s">
        <v>3</v>
      </c>
      <c r="B18" s="3" t="s">
        <v>229</v>
      </c>
      <c r="C18" s="3"/>
      <c r="D18" s="3"/>
    </row>
    <row r="20" spans="1:10" x14ac:dyDescent="0.25">
      <c r="B20" t="s">
        <v>374</v>
      </c>
    </row>
    <row r="21" spans="1:10" x14ac:dyDescent="0.25">
      <c r="B21" t="s">
        <v>375</v>
      </c>
    </row>
    <row r="22" spans="1:10" x14ac:dyDescent="0.25">
      <c r="C22" t="s">
        <v>376</v>
      </c>
      <c r="H22" t="s">
        <v>378</v>
      </c>
      <c r="J22" s="81" t="s">
        <v>379</v>
      </c>
    </row>
    <row r="23" spans="1:10" x14ac:dyDescent="0.25">
      <c r="C23" s="101" t="s">
        <v>377</v>
      </c>
      <c r="D23" s="101"/>
      <c r="E23" s="101"/>
      <c r="F23" s="101"/>
      <c r="H23" s="102">
        <v>5000</v>
      </c>
      <c r="I23" s="101"/>
    </row>
  </sheetData>
  <mergeCells count="2">
    <mergeCell ref="C23:F23"/>
    <mergeCell ref="H23:I23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3"/>
  <sheetViews>
    <sheetView zoomScale="90" zoomScaleNormal="90" workbookViewId="0"/>
  </sheetViews>
  <sheetFormatPr defaultColWidth="8.85546875" defaultRowHeight="15" x14ac:dyDescent="0.25"/>
  <sheetData>
    <row r="23" spans="3:3" x14ac:dyDescent="0.25">
      <c r="C23" s="49" t="s">
        <v>4</v>
      </c>
    </row>
  </sheetData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F25"/>
  <sheetViews>
    <sheetView workbookViewId="0"/>
  </sheetViews>
  <sheetFormatPr defaultColWidth="8.85546875" defaultRowHeight="15" x14ac:dyDescent="0.25"/>
  <cols>
    <col min="2" max="2" width="15.7109375" customWidth="1"/>
    <col min="5" max="5" width="11.7109375" customWidth="1"/>
  </cols>
  <sheetData>
    <row r="19" spans="1:6" x14ac:dyDescent="0.25">
      <c r="B19" t="s">
        <v>230</v>
      </c>
    </row>
    <row r="20" spans="1:6" x14ac:dyDescent="0.25">
      <c r="C20" t="s">
        <v>231</v>
      </c>
      <c r="D20" t="s">
        <v>75</v>
      </c>
    </row>
    <row r="21" spans="1:6" x14ac:dyDescent="0.25">
      <c r="B21" t="s">
        <v>195</v>
      </c>
      <c r="C21" s="6">
        <v>100000</v>
      </c>
    </row>
    <row r="22" spans="1:6" x14ac:dyDescent="0.25">
      <c r="B22" t="s">
        <v>232</v>
      </c>
      <c r="D22" s="6">
        <v>10000</v>
      </c>
      <c r="E22" t="s">
        <v>233</v>
      </c>
    </row>
    <row r="23" spans="1:6" x14ac:dyDescent="0.25">
      <c r="B23" t="s">
        <v>234</v>
      </c>
      <c r="D23" s="6">
        <v>90000</v>
      </c>
    </row>
    <row r="25" spans="1:6" x14ac:dyDescent="0.25">
      <c r="A25" s="3" t="s">
        <v>2</v>
      </c>
      <c r="B25" s="3" t="s">
        <v>235</v>
      </c>
      <c r="C25" s="3"/>
      <c r="D25" s="3"/>
      <c r="E25" s="3"/>
      <c r="F25" t="s">
        <v>236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J32"/>
  <sheetViews>
    <sheetView zoomScale="92" workbookViewId="0"/>
  </sheetViews>
  <sheetFormatPr defaultColWidth="8.85546875" defaultRowHeight="15" x14ac:dyDescent="0.25"/>
  <cols>
    <col min="7" max="7" width="13" customWidth="1"/>
  </cols>
  <sheetData>
    <row r="20" spans="3:10" x14ac:dyDescent="0.25">
      <c r="E20" t="s">
        <v>93</v>
      </c>
    </row>
    <row r="21" spans="3:10" x14ac:dyDescent="0.25">
      <c r="E21" t="s">
        <v>94</v>
      </c>
    </row>
    <row r="22" spans="3:10" x14ac:dyDescent="0.25">
      <c r="E22" t="s">
        <v>95</v>
      </c>
    </row>
    <row r="24" spans="3:10" x14ac:dyDescent="0.25">
      <c r="E24" s="3" t="s">
        <v>96</v>
      </c>
      <c r="F24" s="3"/>
      <c r="G24" s="3"/>
      <c r="H24" s="3"/>
      <c r="I24" s="3"/>
      <c r="J24" s="3"/>
    </row>
    <row r="26" spans="3:10" x14ac:dyDescent="0.25">
      <c r="C26" t="s">
        <v>1</v>
      </c>
      <c r="D26" s="3" t="s">
        <v>74</v>
      </c>
      <c r="E26" s="3" t="s">
        <v>14</v>
      </c>
      <c r="F26" s="3"/>
      <c r="G26" s="19">
        <v>18000</v>
      </c>
    </row>
    <row r="27" spans="3:10" x14ac:dyDescent="0.25">
      <c r="D27" t="s">
        <v>75</v>
      </c>
      <c r="E27" t="s">
        <v>97</v>
      </c>
      <c r="H27" s="6">
        <v>18000</v>
      </c>
    </row>
    <row r="30" spans="3:10" x14ac:dyDescent="0.25">
      <c r="E30" s="3" t="s">
        <v>382</v>
      </c>
      <c r="F30" s="3"/>
      <c r="G30" s="3"/>
      <c r="H30" s="19">
        <v>18000</v>
      </c>
    </row>
    <row r="31" spans="3:10" x14ac:dyDescent="0.25">
      <c r="F31" t="s">
        <v>383</v>
      </c>
      <c r="I31">
        <v>7500</v>
      </c>
    </row>
    <row r="32" spans="3:10" x14ac:dyDescent="0.25">
      <c r="F32" t="s">
        <v>384</v>
      </c>
      <c r="I32" s="6">
        <v>10500</v>
      </c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O21"/>
  <sheetViews>
    <sheetView zoomScale="76" workbookViewId="0"/>
  </sheetViews>
  <sheetFormatPr defaultColWidth="8.85546875" defaultRowHeight="15" x14ac:dyDescent="0.25"/>
  <cols>
    <col min="5" max="5" width="15.140625" customWidth="1"/>
  </cols>
  <sheetData>
    <row r="20" spans="3:15" x14ac:dyDescent="0.25">
      <c r="D20" t="s">
        <v>105</v>
      </c>
      <c r="O20" t="s">
        <v>106</v>
      </c>
    </row>
    <row r="21" spans="3:15" x14ac:dyDescent="0.25">
      <c r="C21" t="s">
        <v>2</v>
      </c>
      <c r="D21" s="3" t="s">
        <v>104</v>
      </c>
      <c r="E21" s="3"/>
      <c r="F21" s="3"/>
      <c r="G21" s="3"/>
      <c r="H21" s="3"/>
      <c r="I21" s="3"/>
      <c r="J21" s="3"/>
      <c r="K21" s="3"/>
      <c r="L21" t="s">
        <v>107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3:J20"/>
  <sheetViews>
    <sheetView zoomScaleNormal="100" workbookViewId="0"/>
  </sheetViews>
  <sheetFormatPr defaultColWidth="8.85546875" defaultRowHeight="15" x14ac:dyDescent="0.25"/>
  <sheetData>
    <row r="13" spans="7:8" x14ac:dyDescent="0.25">
      <c r="H13" t="s">
        <v>110</v>
      </c>
    </row>
    <row r="14" spans="7:8" x14ac:dyDescent="0.25">
      <c r="G14" t="s">
        <v>109</v>
      </c>
    </row>
    <row r="15" spans="7:8" ht="18.75" x14ac:dyDescent="0.3">
      <c r="G15" s="50" t="s">
        <v>115</v>
      </c>
    </row>
    <row r="16" spans="7:8" ht="18.75" x14ac:dyDescent="0.3">
      <c r="G16" s="50"/>
    </row>
    <row r="17" spans="6:10" ht="14.25" customHeight="1" x14ac:dyDescent="0.25">
      <c r="H17" t="s">
        <v>116</v>
      </c>
    </row>
    <row r="18" spans="6:10" ht="14.25" customHeight="1" x14ac:dyDescent="0.25">
      <c r="I18" t="s">
        <v>74</v>
      </c>
      <c r="J18" t="s">
        <v>75</v>
      </c>
    </row>
    <row r="19" spans="6:10" x14ac:dyDescent="0.25">
      <c r="F19" t="s">
        <v>4</v>
      </c>
      <c r="G19" s="3" t="s">
        <v>78</v>
      </c>
      <c r="H19" s="3"/>
      <c r="I19" s="19">
        <v>10000</v>
      </c>
      <c r="J19" s="3"/>
    </row>
    <row r="20" spans="6:10" x14ac:dyDescent="0.25">
      <c r="G20" s="3"/>
      <c r="H20" s="3" t="s">
        <v>275</v>
      </c>
      <c r="I20" s="3"/>
      <c r="J20" s="19">
        <v>10000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9:F31"/>
  <sheetViews>
    <sheetView zoomScale="99" workbookViewId="0"/>
  </sheetViews>
  <sheetFormatPr defaultColWidth="8.85546875" defaultRowHeight="15" x14ac:dyDescent="0.25"/>
  <cols>
    <col min="3" max="3" width="28.28515625" customWidth="1"/>
  </cols>
  <sheetData>
    <row r="19" spans="2:6" x14ac:dyDescent="0.25">
      <c r="D19" t="s">
        <v>237</v>
      </c>
    </row>
    <row r="20" spans="2:6" x14ac:dyDescent="0.25">
      <c r="D20" t="s">
        <v>74</v>
      </c>
      <c r="E20" t="s">
        <v>75</v>
      </c>
    </row>
    <row r="21" spans="2:6" x14ac:dyDescent="0.25">
      <c r="B21" s="54">
        <v>43466</v>
      </c>
      <c r="C21" t="s">
        <v>238</v>
      </c>
      <c r="D21" s="6">
        <v>22000</v>
      </c>
      <c r="F21" t="s">
        <v>242</v>
      </c>
    </row>
    <row r="22" spans="2:6" x14ac:dyDescent="0.25">
      <c r="C22" t="s">
        <v>8</v>
      </c>
      <c r="E22" s="6">
        <v>22000</v>
      </c>
    </row>
    <row r="24" spans="2:6" x14ac:dyDescent="0.25">
      <c r="B24" s="54">
        <v>43497</v>
      </c>
      <c r="C24" t="s">
        <v>8</v>
      </c>
      <c r="D24" s="6">
        <v>15000</v>
      </c>
      <c r="F24" t="s">
        <v>240</v>
      </c>
    </row>
    <row r="25" spans="2:6" x14ac:dyDescent="0.25">
      <c r="C25" t="s">
        <v>239</v>
      </c>
      <c r="E25" s="6">
        <v>13200</v>
      </c>
      <c r="F25" t="s">
        <v>241</v>
      </c>
    </row>
    <row r="26" spans="2:6" x14ac:dyDescent="0.25">
      <c r="C26" t="s">
        <v>245</v>
      </c>
      <c r="E26" s="6">
        <f>D24-E25</f>
        <v>1800</v>
      </c>
    </row>
    <row r="28" spans="2:6" x14ac:dyDescent="0.25">
      <c r="B28" s="54">
        <v>43525</v>
      </c>
      <c r="C28" t="s">
        <v>8</v>
      </c>
      <c r="D28">
        <v>6000</v>
      </c>
      <c r="F28" t="s">
        <v>243</v>
      </c>
    </row>
    <row r="29" spans="2:6" x14ac:dyDescent="0.25">
      <c r="B29" s="62" t="s">
        <v>5</v>
      </c>
      <c r="C29" s="3" t="s">
        <v>245</v>
      </c>
      <c r="D29" s="3">
        <v>1800</v>
      </c>
      <c r="F29" t="s">
        <v>246</v>
      </c>
    </row>
    <row r="30" spans="2:6" x14ac:dyDescent="0.25">
      <c r="B30" s="54"/>
      <c r="C30" t="s">
        <v>14</v>
      </c>
      <c r="D30">
        <v>1000</v>
      </c>
    </row>
    <row r="31" spans="2:6" x14ac:dyDescent="0.25">
      <c r="C31" t="s">
        <v>239</v>
      </c>
      <c r="E31">
        <v>8800</v>
      </c>
      <c r="F31" t="s">
        <v>244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I17"/>
  <sheetViews>
    <sheetView zoomScale="90" zoomScaleNormal="90" workbookViewId="0"/>
  </sheetViews>
  <sheetFormatPr defaultColWidth="8.85546875" defaultRowHeight="15" x14ac:dyDescent="0.25"/>
  <sheetData>
    <row r="12" spans="2:9" x14ac:dyDescent="0.25">
      <c r="H12" t="s">
        <v>381</v>
      </c>
    </row>
    <row r="13" spans="2:9" x14ac:dyDescent="0.25">
      <c r="C13" s="47" t="s">
        <v>108</v>
      </c>
      <c r="H13" s="94" t="s">
        <v>380</v>
      </c>
      <c r="I13" s="94"/>
    </row>
    <row r="14" spans="2:9" x14ac:dyDescent="0.25">
      <c r="B14" t="s">
        <v>2</v>
      </c>
      <c r="C14" s="48">
        <v>29000</v>
      </c>
      <c r="H14">
        <v>0</v>
      </c>
      <c r="I14" s="36"/>
    </row>
    <row r="15" spans="2:9" x14ac:dyDescent="0.25">
      <c r="H15" s="6">
        <v>29800</v>
      </c>
      <c r="I15" s="91">
        <v>29800</v>
      </c>
    </row>
    <row r="16" spans="2:9" x14ac:dyDescent="0.25">
      <c r="H16" s="37">
        <v>800</v>
      </c>
      <c r="I16" s="36"/>
    </row>
    <row r="17" spans="9:9" x14ac:dyDescent="0.25">
      <c r="I17" s="21"/>
    </row>
  </sheetData>
  <mergeCells count="1">
    <mergeCell ref="H13:I13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F18"/>
  <sheetViews>
    <sheetView workbookViewId="0"/>
  </sheetViews>
  <sheetFormatPr defaultColWidth="8.85546875" defaultRowHeight="15" x14ac:dyDescent="0.25"/>
  <sheetData>
    <row r="12" spans="2:6" x14ac:dyDescent="0.25">
      <c r="B12" t="s">
        <v>247</v>
      </c>
      <c r="F12" t="s">
        <v>122</v>
      </c>
    </row>
    <row r="13" spans="2:6" x14ac:dyDescent="0.25">
      <c r="B13" t="s">
        <v>248</v>
      </c>
      <c r="F13" s="63">
        <v>-82000</v>
      </c>
    </row>
    <row r="14" spans="2:6" x14ac:dyDescent="0.25">
      <c r="B14" t="s">
        <v>249</v>
      </c>
      <c r="F14" s="6">
        <v>114000</v>
      </c>
    </row>
    <row r="15" spans="2:6" x14ac:dyDescent="0.25">
      <c r="B15" t="s">
        <v>250</v>
      </c>
      <c r="F15" s="6">
        <v>154000</v>
      </c>
    </row>
    <row r="17" spans="4:5" x14ac:dyDescent="0.25">
      <c r="E17" t="s">
        <v>251</v>
      </c>
    </row>
    <row r="18" spans="4:5" x14ac:dyDescent="0.25">
      <c r="D18" s="3" t="s">
        <v>3</v>
      </c>
      <c r="E18" s="45" t="s">
        <v>252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3:N22"/>
  <sheetViews>
    <sheetView workbookViewId="0"/>
  </sheetViews>
  <sheetFormatPr defaultColWidth="8.85546875" defaultRowHeight="15" x14ac:dyDescent="0.25"/>
  <cols>
    <col min="12" max="12" width="17.42578125" customWidth="1"/>
  </cols>
  <sheetData>
    <row r="13" spans="4:14" x14ac:dyDescent="0.25">
      <c r="E13" s="94" t="s">
        <v>73</v>
      </c>
      <c r="F13" s="94"/>
      <c r="M13" t="s">
        <v>230</v>
      </c>
    </row>
    <row r="14" spans="4:14" x14ac:dyDescent="0.25">
      <c r="E14" s="8"/>
      <c r="F14" s="6">
        <v>6400</v>
      </c>
      <c r="G14" t="s">
        <v>19</v>
      </c>
      <c r="M14" t="s">
        <v>74</v>
      </c>
      <c r="N14" t="s">
        <v>75</v>
      </c>
    </row>
    <row r="15" spans="4:14" x14ac:dyDescent="0.25">
      <c r="E15" s="7"/>
      <c r="F15" s="11"/>
      <c r="L15" t="s">
        <v>72</v>
      </c>
      <c r="M15" s="6">
        <v>168000</v>
      </c>
    </row>
    <row r="16" spans="4:14" x14ac:dyDescent="0.25">
      <c r="D16" t="s">
        <v>5</v>
      </c>
      <c r="E16" s="23">
        <v>163800</v>
      </c>
      <c r="F16" s="11">
        <v>168000</v>
      </c>
      <c r="G16" t="s">
        <v>255</v>
      </c>
      <c r="L16" t="s">
        <v>73</v>
      </c>
      <c r="N16" s="6">
        <v>168000</v>
      </c>
    </row>
    <row r="17" spans="5:7" x14ac:dyDescent="0.25">
      <c r="E17" s="20"/>
      <c r="F17" s="18"/>
    </row>
    <row r="18" spans="5:7" x14ac:dyDescent="0.25">
      <c r="E18" s="42"/>
      <c r="F18" s="44">
        <v>10600</v>
      </c>
      <c r="G18" t="s">
        <v>77</v>
      </c>
    </row>
    <row r="21" spans="5:7" x14ac:dyDescent="0.25">
      <c r="E21" t="s">
        <v>253</v>
      </c>
    </row>
    <row r="22" spans="5:7" x14ac:dyDescent="0.25">
      <c r="F22" t="s">
        <v>254</v>
      </c>
    </row>
  </sheetData>
  <mergeCells count="1">
    <mergeCell ref="E13:F13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5:O24"/>
  <sheetViews>
    <sheetView workbookViewId="0"/>
  </sheetViews>
  <sheetFormatPr defaultColWidth="8.85546875" defaultRowHeight="15" x14ac:dyDescent="0.25"/>
  <sheetData>
    <row r="15" spans="5:12" x14ac:dyDescent="0.25">
      <c r="F15" s="94" t="s">
        <v>98</v>
      </c>
      <c r="G15" s="94"/>
      <c r="J15" s="100" t="s">
        <v>99</v>
      </c>
      <c r="K15" s="100"/>
    </row>
    <row r="16" spans="5:12" x14ac:dyDescent="0.25">
      <c r="E16" t="s">
        <v>19</v>
      </c>
      <c r="F16" s="8">
        <v>200000</v>
      </c>
      <c r="G16" s="6"/>
      <c r="J16" s="8"/>
      <c r="K16" s="6">
        <v>80000</v>
      </c>
      <c r="L16" t="s">
        <v>19</v>
      </c>
    </row>
    <row r="17" spans="5:15" x14ac:dyDescent="0.25">
      <c r="F17" s="7"/>
      <c r="G17" s="11"/>
      <c r="J17" s="7"/>
      <c r="K17" s="11"/>
    </row>
    <row r="18" spans="5:15" x14ac:dyDescent="0.25">
      <c r="E18" t="s">
        <v>100</v>
      </c>
      <c r="F18" s="7">
        <v>708000</v>
      </c>
      <c r="G18" s="11">
        <v>720000</v>
      </c>
      <c r="H18" t="s">
        <v>23</v>
      </c>
      <c r="I18" t="s">
        <v>101</v>
      </c>
      <c r="J18" s="23">
        <v>704000</v>
      </c>
      <c r="K18" s="11">
        <v>708000</v>
      </c>
      <c r="L18" t="s">
        <v>100</v>
      </c>
      <c r="N18" t="s">
        <v>102</v>
      </c>
    </row>
    <row r="19" spans="5:15" x14ac:dyDescent="0.25">
      <c r="F19" s="20"/>
      <c r="G19" s="18"/>
      <c r="J19" s="20"/>
      <c r="K19" s="18"/>
      <c r="O19" t="s">
        <v>103</v>
      </c>
    </row>
    <row r="20" spans="5:15" x14ac:dyDescent="0.25">
      <c r="E20" t="s">
        <v>77</v>
      </c>
      <c r="F20" s="42">
        <v>188000</v>
      </c>
      <c r="G20" s="6"/>
      <c r="J20" s="42"/>
      <c r="K20" s="44">
        <v>84000</v>
      </c>
      <c r="L20" t="s">
        <v>77</v>
      </c>
    </row>
    <row r="23" spans="5:15" x14ac:dyDescent="0.25">
      <c r="E23" t="s">
        <v>98</v>
      </c>
      <c r="F23" s="6">
        <v>708000</v>
      </c>
    </row>
    <row r="24" spans="5:15" x14ac:dyDescent="0.25">
      <c r="E24" t="s">
        <v>99</v>
      </c>
      <c r="G24" s="6">
        <v>708000</v>
      </c>
    </row>
  </sheetData>
  <mergeCells count="2">
    <mergeCell ref="F15:G15"/>
    <mergeCell ref="J15:K15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4:E25"/>
  <sheetViews>
    <sheetView workbookViewId="0"/>
  </sheetViews>
  <sheetFormatPr defaultColWidth="8.85546875" defaultRowHeight="15" x14ac:dyDescent="0.25"/>
  <cols>
    <col min="3" max="3" width="23.140625" customWidth="1"/>
  </cols>
  <sheetData>
    <row r="14" spans="3:3" x14ac:dyDescent="0.25">
      <c r="C14" t="s">
        <v>2</v>
      </c>
    </row>
    <row r="23" spans="4:5" x14ac:dyDescent="0.25">
      <c r="D23" s="41"/>
    </row>
    <row r="25" spans="4:5" x14ac:dyDescent="0.25">
      <c r="E25" s="4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J19"/>
  <sheetViews>
    <sheetView workbookViewId="0"/>
  </sheetViews>
  <sheetFormatPr defaultColWidth="8.85546875" defaultRowHeight="15" x14ac:dyDescent="0.25"/>
  <sheetData>
    <row r="12" spans="2:10" x14ac:dyDescent="0.25">
      <c r="B12" s="54"/>
      <c r="C12" s="25" t="s">
        <v>74</v>
      </c>
      <c r="D12" t="s">
        <v>75</v>
      </c>
      <c r="G12" t="s">
        <v>74</v>
      </c>
      <c r="H12" t="s">
        <v>277</v>
      </c>
    </row>
    <row r="13" spans="2:10" x14ac:dyDescent="0.25">
      <c r="B13" t="s">
        <v>8</v>
      </c>
      <c r="C13" s="6">
        <v>12200</v>
      </c>
      <c r="G13" s="92" t="s">
        <v>276</v>
      </c>
      <c r="H13" s="92"/>
    </row>
    <row r="14" spans="2:10" x14ac:dyDescent="0.25">
      <c r="B14" t="s">
        <v>8</v>
      </c>
      <c r="D14" s="6">
        <v>11500</v>
      </c>
      <c r="F14" s="69" t="s">
        <v>279</v>
      </c>
      <c r="G14" s="68">
        <v>4300</v>
      </c>
      <c r="H14" s="36"/>
      <c r="J14" t="s">
        <v>278</v>
      </c>
    </row>
    <row r="15" spans="2:10" x14ac:dyDescent="0.25">
      <c r="C15" t="s">
        <v>119</v>
      </c>
      <c r="G15" s="6">
        <v>12200</v>
      </c>
      <c r="H15" s="66">
        <v>11500</v>
      </c>
    </row>
    <row r="16" spans="2:10" x14ac:dyDescent="0.25">
      <c r="G16" s="38">
        <v>5000</v>
      </c>
      <c r="H16" s="67"/>
    </row>
    <row r="17" spans="1:4" x14ac:dyDescent="0.25">
      <c r="C17" t="s">
        <v>120</v>
      </c>
    </row>
    <row r="18" spans="1:4" x14ac:dyDescent="0.25">
      <c r="B18" s="54">
        <v>43709</v>
      </c>
      <c r="C18" s="55">
        <v>4300</v>
      </c>
    </row>
    <row r="19" spans="1:4" x14ac:dyDescent="0.25">
      <c r="A19" t="s">
        <v>2</v>
      </c>
      <c r="B19" s="54">
        <v>43738</v>
      </c>
      <c r="C19" s="25">
        <v>5000</v>
      </c>
      <c r="D19" t="s">
        <v>118</v>
      </c>
    </row>
  </sheetData>
  <mergeCells count="1">
    <mergeCell ref="G13:H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3:F15"/>
  <sheetViews>
    <sheetView zoomScaleNormal="100" workbookViewId="0"/>
  </sheetViews>
  <sheetFormatPr defaultColWidth="8.85546875" defaultRowHeight="15" x14ac:dyDescent="0.25"/>
  <cols>
    <col min="4" max="4" width="16.7109375" customWidth="1"/>
  </cols>
  <sheetData>
    <row r="13" spans="3:6" x14ac:dyDescent="0.25">
      <c r="E13" t="s">
        <v>74</v>
      </c>
      <c r="F13" t="s">
        <v>75</v>
      </c>
    </row>
    <row r="14" spans="3:6" x14ac:dyDescent="0.25">
      <c r="D14" t="s">
        <v>121</v>
      </c>
      <c r="E14" t="s">
        <v>122</v>
      </c>
    </row>
    <row r="15" spans="3:6" x14ac:dyDescent="0.25">
      <c r="C15" t="s">
        <v>4</v>
      </c>
      <c r="D15" s="3" t="s">
        <v>99</v>
      </c>
      <c r="E15" s="3"/>
      <c r="F15" s="3" t="s">
        <v>122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J41"/>
  <sheetViews>
    <sheetView workbookViewId="0"/>
  </sheetViews>
  <sheetFormatPr defaultColWidth="8.85546875" defaultRowHeight="15" x14ac:dyDescent="0.25"/>
  <cols>
    <col min="3" max="3" width="9.140625" customWidth="1"/>
  </cols>
  <sheetData>
    <row r="17" spans="2:10" x14ac:dyDescent="0.25">
      <c r="C17" t="s">
        <v>117</v>
      </c>
    </row>
    <row r="18" spans="2:10" x14ac:dyDescent="0.25">
      <c r="B18">
        <v>1</v>
      </c>
      <c r="C18" s="6" t="s">
        <v>124</v>
      </c>
    </row>
    <row r="19" spans="2:10" x14ac:dyDescent="0.25">
      <c r="B19">
        <v>2</v>
      </c>
      <c r="C19" s="6">
        <v>-70</v>
      </c>
    </row>
    <row r="20" spans="2:10" x14ac:dyDescent="0.25">
      <c r="B20">
        <v>3</v>
      </c>
      <c r="C20">
        <v>-1200</v>
      </c>
    </row>
    <row r="21" spans="2:10" x14ac:dyDescent="0.25">
      <c r="B21">
        <v>4</v>
      </c>
      <c r="C21">
        <v>4500</v>
      </c>
    </row>
    <row r="22" spans="2:10" x14ac:dyDescent="0.25">
      <c r="B22">
        <v>5</v>
      </c>
      <c r="C22" t="s">
        <v>123</v>
      </c>
    </row>
    <row r="24" spans="2:10" x14ac:dyDescent="0.25">
      <c r="B24" t="s">
        <v>3</v>
      </c>
      <c r="C24" t="s">
        <v>125</v>
      </c>
      <c r="E24" s="3"/>
    </row>
    <row r="26" spans="2:10" x14ac:dyDescent="0.25">
      <c r="B26" t="s">
        <v>280</v>
      </c>
      <c r="E26" t="s">
        <v>231</v>
      </c>
      <c r="F26" t="s">
        <v>75</v>
      </c>
      <c r="I26" s="70" t="s">
        <v>74</v>
      </c>
      <c r="J26" s="70" t="s">
        <v>277</v>
      </c>
    </row>
    <row r="27" spans="2:10" x14ac:dyDescent="0.25">
      <c r="B27">
        <v>1</v>
      </c>
      <c r="C27" t="s">
        <v>276</v>
      </c>
      <c r="E27" s="76">
        <v>40000</v>
      </c>
      <c r="I27" s="93" t="s">
        <v>276</v>
      </c>
      <c r="J27" s="93"/>
    </row>
    <row r="28" spans="2:10" x14ac:dyDescent="0.25">
      <c r="C28" t="s">
        <v>281</v>
      </c>
      <c r="E28" s="6">
        <v>18000</v>
      </c>
      <c r="I28" s="75">
        <v>40000</v>
      </c>
      <c r="J28" s="71"/>
    </row>
    <row r="29" spans="2:10" x14ac:dyDescent="0.25">
      <c r="D29" t="s">
        <v>282</v>
      </c>
      <c r="F29" s="6">
        <v>58000</v>
      </c>
      <c r="I29" s="72"/>
      <c r="J29" s="73">
        <v>70</v>
      </c>
    </row>
    <row r="30" spans="2:10" x14ac:dyDescent="0.25">
      <c r="I30" s="74"/>
      <c r="J30" s="73">
        <v>1200</v>
      </c>
    </row>
    <row r="31" spans="2:10" x14ac:dyDescent="0.25">
      <c r="B31">
        <v>2</v>
      </c>
      <c r="C31" t="s">
        <v>283</v>
      </c>
      <c r="E31">
        <v>70</v>
      </c>
      <c r="I31" s="6">
        <v>4500</v>
      </c>
      <c r="J31" s="32"/>
    </row>
    <row r="32" spans="2:10" x14ac:dyDescent="0.25">
      <c r="D32" t="s">
        <v>284</v>
      </c>
      <c r="F32" s="77">
        <v>70</v>
      </c>
      <c r="H32" s="69" t="s">
        <v>289</v>
      </c>
      <c r="I32" s="68">
        <f>I28+I31-J29-J30</f>
        <v>43230</v>
      </c>
      <c r="J32" s="36"/>
    </row>
    <row r="34" spans="2:7" x14ac:dyDescent="0.25">
      <c r="B34">
        <v>3</v>
      </c>
      <c r="C34" t="s">
        <v>285</v>
      </c>
      <c r="E34" s="6">
        <v>1200</v>
      </c>
    </row>
    <row r="35" spans="2:7" x14ac:dyDescent="0.25">
      <c r="D35" t="s">
        <v>8</v>
      </c>
      <c r="F35" s="76">
        <v>1200</v>
      </c>
    </row>
    <row r="37" spans="2:7" x14ac:dyDescent="0.25">
      <c r="B37">
        <v>4</v>
      </c>
      <c r="C37" t="s">
        <v>276</v>
      </c>
      <c r="E37" s="76">
        <v>4500</v>
      </c>
    </row>
    <row r="38" spans="2:7" x14ac:dyDescent="0.25">
      <c r="D38" t="s">
        <v>286</v>
      </c>
      <c r="F38" s="6">
        <v>4500</v>
      </c>
    </row>
    <row r="40" spans="2:7" x14ac:dyDescent="0.25">
      <c r="B40">
        <v>5</v>
      </c>
      <c r="C40" t="s">
        <v>287</v>
      </c>
      <c r="E40">
        <v>200</v>
      </c>
      <c r="G40" t="s">
        <v>288</v>
      </c>
    </row>
    <row r="41" spans="2:7" x14ac:dyDescent="0.25">
      <c r="D41" t="s">
        <v>275</v>
      </c>
      <c r="F41">
        <v>200</v>
      </c>
    </row>
  </sheetData>
  <mergeCells count="1">
    <mergeCell ref="I27:J2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E26"/>
  <sheetViews>
    <sheetView workbookViewId="0"/>
  </sheetViews>
  <sheetFormatPr defaultColWidth="8.85546875" defaultRowHeight="15" x14ac:dyDescent="0.25"/>
  <cols>
    <col min="3" max="3" width="28.28515625" customWidth="1"/>
  </cols>
  <sheetData>
    <row r="15" spans="2:5" x14ac:dyDescent="0.25">
      <c r="B15" t="s">
        <v>0</v>
      </c>
    </row>
    <row r="16" spans="2:5" x14ac:dyDescent="0.25">
      <c r="D16" s="2" t="s">
        <v>6</v>
      </c>
      <c r="E16" s="2" t="s">
        <v>7</v>
      </c>
    </row>
    <row r="17" spans="2:5" x14ac:dyDescent="0.25">
      <c r="B17" t="s">
        <v>1</v>
      </c>
      <c r="C17" t="s">
        <v>8</v>
      </c>
      <c r="D17">
        <v>200</v>
      </c>
    </row>
    <row r="18" spans="2:5" x14ac:dyDescent="0.25">
      <c r="C18" t="s">
        <v>9</v>
      </c>
      <c r="E18">
        <f>D17</f>
        <v>200</v>
      </c>
    </row>
    <row r="19" spans="2:5" x14ac:dyDescent="0.25">
      <c r="B19" t="s">
        <v>2</v>
      </c>
      <c r="C19" s="3" t="s">
        <v>8</v>
      </c>
      <c r="D19" s="3">
        <v>100</v>
      </c>
      <c r="E19" s="3"/>
    </row>
    <row r="20" spans="2:5" x14ac:dyDescent="0.25">
      <c r="C20" s="3" t="s">
        <v>10</v>
      </c>
      <c r="D20" s="3"/>
      <c r="E20" s="3">
        <v>10</v>
      </c>
    </row>
    <row r="21" spans="2:5" x14ac:dyDescent="0.25">
      <c r="B21" t="s">
        <v>3</v>
      </c>
      <c r="C21" t="s">
        <v>8</v>
      </c>
      <c r="D21">
        <v>75</v>
      </c>
    </row>
    <row r="22" spans="2:5" x14ac:dyDescent="0.25">
      <c r="C22" t="s">
        <v>11</v>
      </c>
      <c r="E22">
        <f>D21</f>
        <v>75</v>
      </c>
    </row>
    <row r="23" spans="2:5" x14ac:dyDescent="0.25">
      <c r="B23" t="s">
        <v>4</v>
      </c>
      <c r="C23" t="s">
        <v>12</v>
      </c>
      <c r="D23">
        <v>50</v>
      </c>
    </row>
    <row r="24" spans="2:5" x14ac:dyDescent="0.25">
      <c r="C24" t="s">
        <v>11</v>
      </c>
      <c r="E24">
        <f>D23</f>
        <v>50</v>
      </c>
    </row>
    <row r="25" spans="2:5" x14ac:dyDescent="0.25">
      <c r="B25" t="s">
        <v>5</v>
      </c>
      <c r="C25" t="s">
        <v>13</v>
      </c>
      <c r="D25">
        <v>800</v>
      </c>
    </row>
    <row r="26" spans="2:5" x14ac:dyDescent="0.25">
      <c r="C26" t="s">
        <v>11</v>
      </c>
      <c r="E26">
        <f>D25</f>
        <v>800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Question 1</vt:lpstr>
      <vt:lpstr>Question 2</vt:lpstr>
      <vt:lpstr>Question 3</vt:lpstr>
      <vt:lpstr>Question 4</vt:lpstr>
      <vt:lpstr>Question 5</vt:lpstr>
      <vt:lpstr>Question 6</vt:lpstr>
      <vt:lpstr>Question 7</vt:lpstr>
      <vt:lpstr>Question 8</vt:lpstr>
      <vt:lpstr>Question 9</vt:lpstr>
      <vt:lpstr>Question 10</vt:lpstr>
      <vt:lpstr>Question 11</vt:lpstr>
      <vt:lpstr>Question 12</vt:lpstr>
      <vt:lpstr>Question 13</vt:lpstr>
      <vt:lpstr>Question 14</vt:lpstr>
      <vt:lpstr>Question 15</vt:lpstr>
      <vt:lpstr>Question 16</vt:lpstr>
      <vt:lpstr>Question 17</vt:lpstr>
      <vt:lpstr>Question 18</vt:lpstr>
      <vt:lpstr>Question 19</vt:lpstr>
      <vt:lpstr>Question 20</vt:lpstr>
      <vt:lpstr>Question 21</vt:lpstr>
      <vt:lpstr>Question 22</vt:lpstr>
      <vt:lpstr>Question 23</vt:lpstr>
      <vt:lpstr>Question 24</vt:lpstr>
      <vt:lpstr>Question 25</vt:lpstr>
      <vt:lpstr>Question 26</vt:lpstr>
      <vt:lpstr>Question 27</vt:lpstr>
      <vt:lpstr>Question 28</vt:lpstr>
      <vt:lpstr>Question 29</vt:lpstr>
      <vt:lpstr>Question 30</vt:lpstr>
      <vt:lpstr>Question 31</vt:lpstr>
      <vt:lpstr>Question 32</vt:lpstr>
      <vt:lpstr>Question 33</vt:lpstr>
      <vt:lpstr>Question 34</vt:lpstr>
      <vt:lpstr>Question 35</vt:lpstr>
      <vt:lpstr>Question 36</vt:lpstr>
      <vt:lpstr>Question 37</vt:lpstr>
      <vt:lpstr>Question 38</vt:lpstr>
      <vt:lpstr>Question 39</vt:lpstr>
      <vt:lpstr>Question 40</vt:lpstr>
      <vt:lpstr>Question 41</vt:lpstr>
      <vt:lpstr>Question 42</vt:lpstr>
      <vt:lpstr>Question 43</vt:lpstr>
      <vt:lpstr>Question 44</vt:lpstr>
      <vt:lpstr>Question 45</vt:lpstr>
      <vt:lpstr>Question 46</vt:lpstr>
      <vt:lpstr>Question 47</vt:lpstr>
      <vt:lpstr>Question 48</vt:lpstr>
      <vt:lpstr>Question 49</vt:lpstr>
      <vt:lpstr>Question 50</vt:lpstr>
      <vt:lpstr>Question 51</vt:lpstr>
      <vt:lpstr>Question 52</vt:lpstr>
      <vt:lpstr>Question 53</vt:lpstr>
      <vt:lpstr>Question 54</vt:lpstr>
      <vt:lpstr>Question 55</vt:lpstr>
      <vt:lpstr>Question 56</vt:lpstr>
    </vt:vector>
  </TitlesOfParts>
  <Company>University of Georgia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2019-05-08T16:29:54Z</dcterms:created>
  <dcterms:modified xsi:type="dcterms:W3CDTF">2021-08-31T20:15:14Z</dcterms:modified>
</cp:coreProperties>
</file>